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AAB7D39C-B856-4E96-A739-C9915ECD7C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" sheetId="8" r:id="rId1"/>
    <sheet name="2024 (2)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7" i="8" l="1"/>
  <c r="K117" i="8"/>
  <c r="L117" i="8"/>
  <c r="M117" i="8"/>
  <c r="N117" i="8"/>
  <c r="O117" i="8"/>
  <c r="P117" i="8"/>
  <c r="Q117" i="8"/>
  <c r="R117" i="8"/>
  <c r="S117" i="8"/>
  <c r="T117" i="8"/>
  <c r="U117" i="8"/>
  <c r="V117" i="8"/>
  <c r="W117" i="8"/>
  <c r="X117" i="8"/>
  <c r="Y117" i="8"/>
  <c r="Z117" i="8"/>
  <c r="AA117" i="8"/>
  <c r="H117" i="8"/>
  <c r="AA104" i="8" l="1"/>
  <c r="AA113" i="8" s="1"/>
  <c r="AA103" i="8"/>
  <c r="AA112" i="8" s="1"/>
  <c r="AA102" i="8"/>
  <c r="AA111" i="8" s="1"/>
  <c r="AA101" i="8"/>
  <c r="AA110" i="8" s="1"/>
  <c r="AA100" i="8"/>
  <c r="AA109" i="8" s="1"/>
  <c r="Z104" i="8"/>
  <c r="Z113" i="8" s="1"/>
  <c r="Z103" i="8"/>
  <c r="Z112" i="8" s="1"/>
  <c r="Z102" i="8"/>
  <c r="Z111" i="8" s="1"/>
  <c r="Z101" i="8"/>
  <c r="Z110" i="8" s="1"/>
  <c r="Z100" i="8"/>
  <c r="Z109" i="8" s="1"/>
  <c r="Y104" i="8"/>
  <c r="Y113" i="8" s="1"/>
  <c r="Y103" i="8"/>
  <c r="Y112" i="8" s="1"/>
  <c r="Y102" i="8"/>
  <c r="Y111" i="8" s="1"/>
  <c r="Y101" i="8"/>
  <c r="Y110" i="8" s="1"/>
  <c r="Y100" i="8"/>
  <c r="Y109" i="8" s="1"/>
  <c r="X104" i="8"/>
  <c r="X113" i="8" s="1"/>
  <c r="X103" i="8"/>
  <c r="X112" i="8" s="1"/>
  <c r="X102" i="8"/>
  <c r="X111" i="8" s="1"/>
  <c r="X101" i="8"/>
  <c r="X110" i="8" s="1"/>
  <c r="X100" i="8"/>
  <c r="X109" i="8" s="1"/>
  <c r="W104" i="8"/>
  <c r="W113" i="8" s="1"/>
  <c r="W103" i="8"/>
  <c r="W112" i="8" s="1"/>
  <c r="W102" i="8"/>
  <c r="W111" i="8" s="1"/>
  <c r="W101" i="8"/>
  <c r="W100" i="8"/>
  <c r="W109" i="8" s="1"/>
  <c r="V104" i="8"/>
  <c r="V113" i="8" s="1"/>
  <c r="V103" i="8"/>
  <c r="V112" i="8" s="1"/>
  <c r="V102" i="8"/>
  <c r="V111" i="8" s="1"/>
  <c r="V101" i="8"/>
  <c r="V110" i="8" s="1"/>
  <c r="V100" i="8"/>
  <c r="V109" i="8" s="1"/>
  <c r="U104" i="8"/>
  <c r="U113" i="8" s="1"/>
  <c r="U103" i="8"/>
  <c r="U112" i="8" s="1"/>
  <c r="U102" i="8"/>
  <c r="U111" i="8" s="1"/>
  <c r="U101" i="8"/>
  <c r="U100" i="8"/>
  <c r="U109" i="8" s="1"/>
  <c r="T104" i="8"/>
  <c r="T113" i="8" s="1"/>
  <c r="T103" i="8"/>
  <c r="T112" i="8" s="1"/>
  <c r="T102" i="8"/>
  <c r="T111" i="8" s="1"/>
  <c r="T101" i="8"/>
  <c r="T110" i="8" s="1"/>
  <c r="T100" i="8"/>
  <c r="T109" i="8" s="1"/>
  <c r="S104" i="8"/>
  <c r="S113" i="8" s="1"/>
  <c r="S103" i="8"/>
  <c r="S102" i="8"/>
  <c r="S111" i="8" s="1"/>
  <c r="S101" i="8"/>
  <c r="S110" i="8" s="1"/>
  <c r="S100" i="8"/>
  <c r="S109" i="8" s="1"/>
  <c r="R104" i="8"/>
  <c r="R113" i="8" s="1"/>
  <c r="R103" i="8"/>
  <c r="R112" i="8" s="1"/>
  <c r="R102" i="8"/>
  <c r="R111" i="8" s="1"/>
  <c r="R101" i="8"/>
  <c r="R110" i="8" s="1"/>
  <c r="R100" i="8"/>
  <c r="R109" i="8" s="1"/>
  <c r="Q104" i="8"/>
  <c r="Q113" i="8" s="1"/>
  <c r="Q103" i="8"/>
  <c r="Q112" i="8" s="1"/>
  <c r="Q102" i="8"/>
  <c r="Q111" i="8" s="1"/>
  <c r="Q101" i="8"/>
  <c r="Q110" i="8" s="1"/>
  <c r="Q100" i="8"/>
  <c r="Q109" i="8" s="1"/>
  <c r="P104" i="8"/>
  <c r="P113" i="8" s="1"/>
  <c r="P103" i="8"/>
  <c r="P112" i="8" s="1"/>
  <c r="P102" i="8"/>
  <c r="P111" i="8" s="1"/>
  <c r="P101" i="8"/>
  <c r="P110" i="8" s="1"/>
  <c r="P100" i="8"/>
  <c r="O104" i="8"/>
  <c r="O113" i="8" s="1"/>
  <c r="O103" i="8"/>
  <c r="O112" i="8" s="1"/>
  <c r="O102" i="8"/>
  <c r="O111" i="8" s="1"/>
  <c r="O101" i="8"/>
  <c r="O110" i="8" s="1"/>
  <c r="O100" i="8"/>
  <c r="O109" i="8" s="1"/>
  <c r="N104" i="8"/>
  <c r="N113" i="8" s="1"/>
  <c r="N100" i="8"/>
  <c r="N103" i="8"/>
  <c r="N112" i="8" s="1"/>
  <c r="N102" i="8"/>
  <c r="N111" i="8" s="1"/>
  <c r="N101" i="8"/>
  <c r="N110" i="8" s="1"/>
  <c r="M104" i="8"/>
  <c r="M113" i="8" s="1"/>
  <c r="M103" i="8"/>
  <c r="M112" i="8" s="1"/>
  <c r="M102" i="8"/>
  <c r="M101" i="8"/>
  <c r="M110" i="8" s="1"/>
  <c r="M100" i="8"/>
  <c r="M109" i="8" s="1"/>
  <c r="L104" i="8"/>
  <c r="L113" i="8" s="1"/>
  <c r="L103" i="8"/>
  <c r="L112" i="8" s="1"/>
  <c r="L102" i="8"/>
  <c r="L111" i="8" s="1"/>
  <c r="L101" i="8"/>
  <c r="L110" i="8" s="1"/>
  <c r="L100" i="8"/>
  <c r="L109" i="8" s="1"/>
  <c r="K104" i="8"/>
  <c r="K113" i="8" s="1"/>
  <c r="K103" i="8"/>
  <c r="K112" i="8" s="1"/>
  <c r="K102" i="8"/>
  <c r="K111" i="8" s="1"/>
  <c r="K101" i="8"/>
  <c r="K110" i="8" s="1"/>
  <c r="K100" i="8"/>
  <c r="J104" i="8"/>
  <c r="J113" i="8" s="1"/>
  <c r="J103" i="8"/>
  <c r="J112" i="8" s="1"/>
  <c r="J102" i="8"/>
  <c r="J111" i="8" s="1"/>
  <c r="J101" i="8"/>
  <c r="J110" i="8" s="1"/>
  <c r="J100" i="8"/>
  <c r="J109" i="8" s="1"/>
  <c r="I104" i="8"/>
  <c r="I113" i="8" s="1"/>
  <c r="I103" i="8"/>
  <c r="I112" i="8" s="1"/>
  <c r="I102" i="8"/>
  <c r="I101" i="8"/>
  <c r="I110" i="8" s="1"/>
  <c r="I100" i="8"/>
  <c r="I109" i="8" s="1"/>
  <c r="H104" i="8"/>
  <c r="H113" i="8" s="1"/>
  <c r="H103" i="8"/>
  <c r="H112" i="8" s="1"/>
  <c r="H102" i="8"/>
  <c r="H111" i="8" s="1"/>
  <c r="H101" i="8"/>
  <c r="H110" i="8" s="1"/>
  <c r="H100" i="8"/>
  <c r="K106" i="8" l="1"/>
  <c r="P106" i="8"/>
  <c r="H106" i="8"/>
  <c r="P109" i="8"/>
  <c r="P115" i="8" s="1"/>
  <c r="K109" i="8"/>
  <c r="K115" i="8" s="1"/>
  <c r="H109" i="8"/>
  <c r="H115" i="8" s="1"/>
  <c r="S106" i="8"/>
  <c r="S112" i="8"/>
  <c r="S115" i="8" s="1"/>
  <c r="AA115" i="8"/>
  <c r="AA106" i="8"/>
  <c r="Z115" i="8"/>
  <c r="Z106" i="8"/>
  <c r="Y106" i="8"/>
  <c r="Y115" i="8"/>
  <c r="X115" i="8"/>
  <c r="X106" i="8"/>
  <c r="W106" i="8"/>
  <c r="W110" i="8"/>
  <c r="W115" i="8" s="1"/>
  <c r="V115" i="8"/>
  <c r="V106" i="8"/>
  <c r="U106" i="8"/>
  <c r="U110" i="8"/>
  <c r="U115" i="8" s="1"/>
  <c r="T106" i="8"/>
  <c r="T115" i="8"/>
  <c r="R115" i="8"/>
  <c r="R106" i="8"/>
  <c r="Q106" i="8"/>
  <c r="Q115" i="8"/>
  <c r="O106" i="8"/>
  <c r="O115" i="8"/>
  <c r="N106" i="8"/>
  <c r="N109" i="8"/>
  <c r="N115" i="8" s="1"/>
  <c r="M106" i="8"/>
  <c r="M111" i="8"/>
  <c r="M115" i="8" s="1"/>
  <c r="L115" i="8"/>
  <c r="L106" i="8"/>
  <c r="J115" i="8"/>
  <c r="J117" i="8" s="1"/>
  <c r="J106" i="8"/>
  <c r="I106" i="8"/>
  <c r="I111" i="8"/>
  <c r="I115" i="8" s="1"/>
</calcChain>
</file>

<file path=xl/sharedStrings.xml><?xml version="1.0" encoding="utf-8"?>
<sst xmlns="http://schemas.openxmlformats.org/spreadsheetml/2006/main" count="2479" uniqueCount="414">
  <si>
    <t>Timestamp</t>
  </si>
  <si>
    <t>Name of the candidate</t>
  </si>
  <si>
    <t>WhatsApp number</t>
  </si>
  <si>
    <t>Alternate mobile number (for Voice call), if any</t>
  </si>
  <si>
    <t>E-mail Id</t>
  </si>
  <si>
    <t>Class in which you are studying</t>
  </si>
  <si>
    <t>Year in which appearing for B. Pharm Final year or M. Pharm Final year (Write the year in FOUR digits)</t>
  </si>
  <si>
    <t>1. How much of the syllabus was covered in the class?</t>
  </si>
  <si>
    <t>2. How well did the teachers prepare for the classes?</t>
  </si>
  <si>
    <t>3. How well were the teachers able to communicate?</t>
  </si>
  <si>
    <t>4. The teacher’s approach to teaching can best be described as</t>
  </si>
  <si>
    <t>5. Fairness of the internal evaluation process by the teachers.</t>
  </si>
  <si>
    <t>6. Was your performance in assignments discussed with you?</t>
  </si>
  <si>
    <t>7. The institute takes active interest in promoting internship, student exchange, field visit opportunities for students.</t>
  </si>
  <si>
    <t>8. The teaching and mentoring process in your institution facilitates you in cognitive, social and emotional growth.</t>
  </si>
  <si>
    <t>9. The institution provides multiple opportunities to learn and grow.</t>
  </si>
  <si>
    <t>10. Teachers inform you about your expected competencies, course outcomes and programme outcomes.</t>
  </si>
  <si>
    <t>11. Your mentor does a necessary follow-up with an assigned task to you.</t>
  </si>
  <si>
    <t>12. The teachers illustrate the concepts through examples and applications.</t>
  </si>
  <si>
    <t>13. The teachers identify your strengths and encourage you with providing right level of challenges.</t>
  </si>
  <si>
    <t>14. Teachers are able to identify your weaknesses and help you to overcome them.</t>
  </si>
  <si>
    <t>15. The institution makes effort to engage students in the monitoring, review and continuous quality improvement of the teaching learning process.</t>
  </si>
  <si>
    <t>16. The institute/ teachers use student centric methods, such as experiential learning, participative learning and problem solving methodologies for enhancing learning experiences.</t>
  </si>
  <si>
    <t>17. Teachers encourage you to participate in extracurricular activities.</t>
  </si>
  <si>
    <t>18. Efforts are made by the institute/ teachers to inculcate soft skills, life skills and employability skills to make you ready for the world of work.</t>
  </si>
  <si>
    <t>19. What percentage of teachers use ICT tools such as Online Teaching methods, LCD projector, Multimedia, etc. while teaching.</t>
  </si>
  <si>
    <t>20. The overall quality of teaching-learning process in your institute is very good.</t>
  </si>
  <si>
    <t>Give three observation / suggestions to improve the overall teaching – learning experience in your institution. (If Any)</t>
  </si>
  <si>
    <t>Date of submission</t>
  </si>
  <si>
    <t>M. Pharm 2nd Year</t>
  </si>
  <si>
    <t>3 – 70 to 84%</t>
  </si>
  <si>
    <t>4 –Thoroughly</t>
  </si>
  <si>
    <t>4 – Always effective</t>
  </si>
  <si>
    <t>4– Excellent</t>
  </si>
  <si>
    <t>4 – Always fair</t>
  </si>
  <si>
    <t>2 – Occasionally/Sometimes</t>
  </si>
  <si>
    <t>1 – Rarely</t>
  </si>
  <si>
    <t>3 – Very well</t>
  </si>
  <si>
    <t>3 – Agree</t>
  </si>
  <si>
    <t>4 – Every time</t>
  </si>
  <si>
    <t>3 – Usually</t>
  </si>
  <si>
    <t>2 – Partially</t>
  </si>
  <si>
    <t>2 – Some what</t>
  </si>
  <si>
    <t>2 – Neutral</t>
  </si>
  <si>
    <t>4 – Above 90%</t>
  </si>
  <si>
    <t>4 –Strongly agree</t>
  </si>
  <si>
    <t>NA</t>
  </si>
  <si>
    <t>B. Pharm 4th Year</t>
  </si>
  <si>
    <t>3 – Satisfactorily</t>
  </si>
  <si>
    <t>3 – Sometimes effective</t>
  </si>
  <si>
    <t>3 – Very good</t>
  </si>
  <si>
    <t>2 – Sometimes unfair</t>
  </si>
  <si>
    <t>0 – Never</t>
  </si>
  <si>
    <t>2– Occasionally/Sometimes</t>
  </si>
  <si>
    <t>4 – Strongly agree</t>
  </si>
  <si>
    <t>1 – Very little</t>
  </si>
  <si>
    <t>3 – 70 – 89%</t>
  </si>
  <si>
    <t>4 – 85 to 100%</t>
  </si>
  <si>
    <t>2 – Moderately</t>
  </si>
  <si>
    <t>3 – Reasonably</t>
  </si>
  <si>
    <t>3 – Moderate</t>
  </si>
  <si>
    <t>2 – 50 – 69%</t>
  </si>
  <si>
    <t>No</t>
  </si>
  <si>
    <t>4 – Regularly</t>
  </si>
  <si>
    <t>4 – Significantly</t>
  </si>
  <si>
    <t>4 – Fully</t>
  </si>
  <si>
    <t>4 – To a great extent</t>
  </si>
  <si>
    <t>3 – Usually fair</t>
  </si>
  <si>
    <t>2 – Sometimes</t>
  </si>
  <si>
    <t>2 – Just satisfactorily</t>
  </si>
  <si>
    <t>2 – Good</t>
  </si>
  <si>
    <t>0– Unable to</t>
  </si>
  <si>
    <t>3 – Often</t>
  </si>
  <si>
    <t>2 – 55 to 69%</t>
  </si>
  <si>
    <t>Na</t>
  </si>
  <si>
    <t>Good</t>
  </si>
  <si>
    <t>COUNT</t>
  </si>
  <si>
    <t>SUM</t>
  </si>
  <si>
    <t>POINTS</t>
  </si>
  <si>
    <t>AVG</t>
  </si>
  <si>
    <t>85 to 100%</t>
  </si>
  <si>
    <t>70 to 84%</t>
  </si>
  <si>
    <t>55 to 69%</t>
  </si>
  <si>
    <t>30 to 54%</t>
  </si>
  <si>
    <t>Below 30%</t>
  </si>
  <si>
    <t>Thoroughly</t>
  </si>
  <si>
    <t>Satisfactorily</t>
  </si>
  <si>
    <t>Poorly</t>
  </si>
  <si>
    <t>Indifferently</t>
  </si>
  <si>
    <t>Won’t teach at all</t>
  </si>
  <si>
    <t>Always effective</t>
  </si>
  <si>
    <t>Sometimes effective</t>
  </si>
  <si>
    <t>Just satisfactorily</t>
  </si>
  <si>
    <t>Generally ineffective</t>
  </si>
  <si>
    <t>Very poor communication</t>
  </si>
  <si>
    <t>Excellent</t>
  </si>
  <si>
    <t>Very good</t>
  </si>
  <si>
    <t>Fair</t>
  </si>
  <si>
    <t>Poor</t>
  </si>
  <si>
    <t>Always fair</t>
  </si>
  <si>
    <t>Usually fair</t>
  </si>
  <si>
    <t>Sometimes unfair</t>
  </si>
  <si>
    <t>Usually unfair</t>
  </si>
  <si>
    <t>Unfair</t>
  </si>
  <si>
    <t>Every time</t>
  </si>
  <si>
    <t>Usually</t>
  </si>
  <si>
    <t>Occasionally/Sometimes</t>
  </si>
  <si>
    <t>Rarely</t>
  </si>
  <si>
    <t>Never</t>
  </si>
  <si>
    <t>Regularly</t>
  </si>
  <si>
    <t>Often</t>
  </si>
  <si>
    <t>Sometimes</t>
  </si>
  <si>
    <t>Signifi cantly</t>
  </si>
  <si>
    <t>Very well</t>
  </si>
  <si>
    <t>Moderately</t>
  </si>
  <si>
    <t>Marginally</t>
  </si>
  <si>
    <t>Not at all</t>
  </si>
  <si>
    <t>Strongly agree</t>
  </si>
  <si>
    <t>Agree</t>
  </si>
  <si>
    <t>Neutral</t>
  </si>
  <si>
    <t>Disagree</t>
  </si>
  <si>
    <t>Strongly disagree</t>
  </si>
  <si>
    <t>I don’t have a mentor</t>
  </si>
  <si>
    <t>Fully</t>
  </si>
  <si>
    <t>Reasonably</t>
  </si>
  <si>
    <t>Partially</t>
  </si>
  <si>
    <t>Slightly</t>
  </si>
  <si>
    <t>Unable to</t>
  </si>
  <si>
    <t>To a great extent</t>
  </si>
  <si>
    <t>Moderate</t>
  </si>
  <si>
    <t>Some what</t>
  </si>
  <si>
    <t>Very little</t>
  </si>
  <si>
    <t>Above 90%</t>
  </si>
  <si>
    <t>70 – 89%</t>
  </si>
  <si>
    <t>50 – 69%</t>
  </si>
  <si>
    <t>30 – 49%</t>
  </si>
  <si>
    <t>Below 29%</t>
  </si>
  <si>
    <t>3/23/2024 11:44:39</t>
  </si>
  <si>
    <t>Sakshi Nandlal Nagre</t>
  </si>
  <si>
    <t>nagresakshi22@gmail.com</t>
  </si>
  <si>
    <t>3/23/2024</t>
  </si>
  <si>
    <t>3/23/2024 11:51:59</t>
  </si>
  <si>
    <t>Vinay Vishnudas Sarode</t>
  </si>
  <si>
    <t>vinaysarode99@gmail.com</t>
  </si>
  <si>
    <t>3/23/2024 11:52:40</t>
  </si>
  <si>
    <t>Aman Chetankumarji Darda</t>
  </si>
  <si>
    <t>amanc.darda@gmail.com</t>
  </si>
  <si>
    <t>3/23/2024 11:52:48</t>
  </si>
  <si>
    <t>Manisha Rajendra varma</t>
  </si>
  <si>
    <t>varmamanisha174@gmail.com</t>
  </si>
  <si>
    <t>3/23/2024 11:53:18</t>
  </si>
  <si>
    <t>Gautam Mukesh Sukhadiya</t>
  </si>
  <si>
    <t>gautamsukhadiya2@gmail.com</t>
  </si>
  <si>
    <t>3/23/2024 11:53:23</t>
  </si>
  <si>
    <t>Om Prashant Patte</t>
  </si>
  <si>
    <t>ompatte047@gmail.com</t>
  </si>
  <si>
    <t>3/23/2024 11:53:28</t>
  </si>
  <si>
    <t>Roshni Sudhir Raut</t>
  </si>
  <si>
    <t>roshni.raut3103@gmail.com</t>
  </si>
  <si>
    <t>3/23/2024 11:53:41</t>
  </si>
  <si>
    <t>Vaijayanti Avinash kshirsagar</t>
  </si>
  <si>
    <t>vaijayantikshirsagar4@gmail.com</t>
  </si>
  <si>
    <t>-----</t>
  </si>
  <si>
    <t>3/23/2024 11:53:58</t>
  </si>
  <si>
    <t>Abhimannyu Krishna kinhekar</t>
  </si>
  <si>
    <t>abhimannyukinhekar123@gmail.com</t>
  </si>
  <si>
    <t>3/23/2024 11:54:02</t>
  </si>
  <si>
    <t>Shraddha Suresh Jaronde</t>
  </si>
  <si>
    <t>sweetyjaronde2716@gmail.com</t>
  </si>
  <si>
    <t>3/23/2024 11:54:04</t>
  </si>
  <si>
    <t>Siddhant chandan borkar</t>
  </si>
  <si>
    <t>Siddhantborkar17@gmail.com</t>
  </si>
  <si>
    <t>3/23/2024 11:54:05</t>
  </si>
  <si>
    <t>Vidushi Dilipkumar Shrivastava</t>
  </si>
  <si>
    <t>vidushishrivastav2002@gmail.com</t>
  </si>
  <si>
    <t>3/23/2024 11:54:10</t>
  </si>
  <si>
    <t>Shruti satish nimbalkar</t>
  </si>
  <si>
    <t>shrutinimbalkar562@gmail.com</t>
  </si>
  <si>
    <t>3/23/2024 11:54:13</t>
  </si>
  <si>
    <t>Nikhil Santosh Chhajed</t>
  </si>
  <si>
    <t>nikhilchhajed4@gmail.com</t>
  </si>
  <si>
    <t>3/23/2024 11:54:23</t>
  </si>
  <si>
    <t>Tanaya Uttam Moon</t>
  </si>
  <si>
    <t>tanayamoon293@gmail.com</t>
  </si>
  <si>
    <t>-</t>
  </si>
  <si>
    <t>3/23/2024 11:54:24</t>
  </si>
  <si>
    <t>Sayee nilay deshmukh</t>
  </si>
  <si>
    <t>sayeedeshmuk11@gmail.com</t>
  </si>
  <si>
    <t>Suyash Bhavikdas Fulmali</t>
  </si>
  <si>
    <t>suyashfulmali2108@gmail.com</t>
  </si>
  <si>
    <t>3/23/2024 11:54:27</t>
  </si>
  <si>
    <t>Ankita Manoj kolhe</t>
  </si>
  <si>
    <t>ankitakolhe53@gmail.com</t>
  </si>
  <si>
    <t>.</t>
  </si>
  <si>
    <t>3/23/2024 11:54:29</t>
  </si>
  <si>
    <t>Asiya Nabi Shaikh</t>
  </si>
  <si>
    <t>asiyas664@gmail.com</t>
  </si>
  <si>
    <t>Sakhi Raju Chahande</t>
  </si>
  <si>
    <t>chahandesakhi@gmail.com</t>
  </si>
  <si>
    <t>3/23/2024 11:54:30</t>
  </si>
  <si>
    <t>Rajat Gajanan Bongade</t>
  </si>
  <si>
    <t>rajatbongade1@gmail.com</t>
  </si>
  <si>
    <t>Vrushali ramrao sushir</t>
  </si>
  <si>
    <t>sushirvrushali@gmail.com</t>
  </si>
  <si>
    <t>3/23/2024 11:54:31</t>
  </si>
  <si>
    <t>Himanshu chandraprakash butale</t>
  </si>
  <si>
    <t>himanshutapre50@gmail.com</t>
  </si>
  <si>
    <t>Make</t>
  </si>
  <si>
    <t>3/23/2024 11:54:34</t>
  </si>
  <si>
    <t>Sejal manoj yadav</t>
  </si>
  <si>
    <t>yadavsejal84@gmail.com</t>
  </si>
  <si>
    <t>Lina Savankumar mahajan</t>
  </si>
  <si>
    <t>leenamahajan00@gmail.com</t>
  </si>
  <si>
    <t>No suggestions</t>
  </si>
  <si>
    <t>3/23/2024 11:54:36</t>
  </si>
  <si>
    <t>Vaishnavi Dinesh More</t>
  </si>
  <si>
    <t>morevaishnavi932@gmail.com</t>
  </si>
  <si>
    <t>3/23/2024 11:54:37</t>
  </si>
  <si>
    <t>TEJAS MILIND KHADE</t>
  </si>
  <si>
    <t>Khadetejas68@gmail.com</t>
  </si>
  <si>
    <t>1– Generally ineffective</t>
  </si>
  <si>
    <t>1 – Fair</t>
  </si>
  <si>
    <t>0– Never</t>
  </si>
  <si>
    <t>0– Not at all</t>
  </si>
  <si>
    <t>0– Strongly disagree</t>
  </si>
  <si>
    <t>0 – Not at all</t>
  </si>
  <si>
    <t>Riddhi Kishor Umathe</t>
  </si>
  <si>
    <t>riddhiumathe.19@gmail.com</t>
  </si>
  <si>
    <t>Not any</t>
  </si>
  <si>
    <t>3/23/2024 11:54:38</t>
  </si>
  <si>
    <t>Tanushree Rajesh Hukum</t>
  </si>
  <si>
    <t>tanushrihukum@gmail.com</t>
  </si>
  <si>
    <t>3/23/2024 11:54:44</t>
  </si>
  <si>
    <t>Krushnali Sunil Thakare</t>
  </si>
  <si>
    <t>thakarekrushnali@gmail.com</t>
  </si>
  <si>
    <t>No suggestion</t>
  </si>
  <si>
    <t>Esha ujjawal kotharkar</t>
  </si>
  <si>
    <t>eshakotharkar3@gmail.com</t>
  </si>
  <si>
    <t>Aradhana pralhad Gote</t>
  </si>
  <si>
    <t>aradhanagote2001@gmail.com</t>
  </si>
  <si>
    <t>3/23/2024 11:54:48</t>
  </si>
  <si>
    <t>Amulya Sunil Tingase</t>
  </si>
  <si>
    <t>amulyatingase@gmail.com</t>
  </si>
  <si>
    <t>3/23/2024 11:54:50</t>
  </si>
  <si>
    <t>Vrushali nitin Deshmukh</t>
  </si>
  <si>
    <t>vrushalideshmukh1108@gmail.com</t>
  </si>
  <si>
    <t>3/23/2024 11:55:02</t>
  </si>
  <si>
    <t>Khushi Raju Raut</t>
  </si>
  <si>
    <t>Khushiraut24@gmail.com</t>
  </si>
  <si>
    <t>3/23/2024 11:55:05</t>
  </si>
  <si>
    <t>Pratiksha Rajendra Umate</t>
  </si>
  <si>
    <t>pratikshaumate0205@gmail.com</t>
  </si>
  <si>
    <t>3/23/2024 11:55:07</t>
  </si>
  <si>
    <t>Yugandhar Manoj Karlekar</t>
  </si>
  <si>
    <t>kalyugandhar3@gmail.com</t>
  </si>
  <si>
    <t>3/23/2024 11:55:10</t>
  </si>
  <si>
    <t>Sejal Raju Thakare</t>
  </si>
  <si>
    <t>sejalthakare14@gmail.com</t>
  </si>
  <si>
    <t>3/23/2024 11:55:11</t>
  </si>
  <si>
    <t>Shubham Dilip Dahare</t>
  </si>
  <si>
    <t>Shubhamdahare2019@gmail.com</t>
  </si>
  <si>
    <t>3/23/2024 11:55:12</t>
  </si>
  <si>
    <t>Shiksha Rakesh Tiwari</t>
  </si>
  <si>
    <t>shiksha02tiwari@gmail.com</t>
  </si>
  <si>
    <t>3/23/2024 11:55:13</t>
  </si>
  <si>
    <t>Sneha Tirupati Yedlawar</t>
  </si>
  <si>
    <t>snehayedlawar292000@gmail.com</t>
  </si>
  <si>
    <t>3/23/2024 11:55:14</t>
  </si>
  <si>
    <t>Jay Sharad Kadu</t>
  </si>
  <si>
    <t>jaykadu640@gmail.com</t>
  </si>
  <si>
    <t>3/23/2024 11:55:16</t>
  </si>
  <si>
    <t>Savi Sachin Ahirrao</t>
  </si>
  <si>
    <t>saviahirrao02@gmail.com</t>
  </si>
  <si>
    <t>3/23/2024 11:55:18</t>
  </si>
  <si>
    <t>Krutika Devidas Bele</t>
  </si>
  <si>
    <t>krutikabele12345@gmail.com</t>
  </si>
  <si>
    <t>3/23/2024 11:55:19</t>
  </si>
  <si>
    <t>Mamta Namdeo Hatwar</t>
  </si>
  <si>
    <t>mamtahatwar222@gmail.com</t>
  </si>
  <si>
    <t>3/23/2024 11:55:20</t>
  </si>
  <si>
    <t>Saie sudhir pangul</t>
  </si>
  <si>
    <t>saiepangul38784@gmail.com</t>
  </si>
  <si>
    <t>3/23/2024 11:55:25</t>
  </si>
  <si>
    <t>Saloni sunilaro misalkar</t>
  </si>
  <si>
    <t>salonimisalkar@gmail.com</t>
  </si>
  <si>
    <t>Not available</t>
  </si>
  <si>
    <t>3/23/2024 11:55:28</t>
  </si>
  <si>
    <t>Yugandhara Dilip Kude</t>
  </si>
  <si>
    <t>yugandharakude136@gmail.com</t>
  </si>
  <si>
    <t>3/23/2024 11:55:36</t>
  </si>
  <si>
    <t>Akanksha Sarangdhar Talware</t>
  </si>
  <si>
    <t>astalware2018@gmail.com</t>
  </si>
  <si>
    <t>3/23/2024 11:55:37</t>
  </si>
  <si>
    <t>Dipti narendra mandaokar</t>
  </si>
  <si>
    <t>diptimandaokar5@gmail.com</t>
  </si>
  <si>
    <t>3/23/2024 11:55:40</t>
  </si>
  <si>
    <t>Tannavi Rameshrao Dhage</t>
  </si>
  <si>
    <t>dhagetannavi@gmail.com</t>
  </si>
  <si>
    <t>Rutuja mohan Shidodkar</t>
  </si>
  <si>
    <t>rutushidodkar@gmail.com</t>
  </si>
  <si>
    <t>3/23/2024 11:55:58</t>
  </si>
  <si>
    <t>Sakshi Naresh Raut</t>
  </si>
  <si>
    <t>sakshiraut1901@gmail.com</t>
  </si>
  <si>
    <t>3/23/2024 11:56:25</t>
  </si>
  <si>
    <t>CHANCHAL RAJESH SHENDE</t>
  </si>
  <si>
    <t>chanchalshende09@gmail.com</t>
  </si>
  <si>
    <t>3/23/2024 11:56:45</t>
  </si>
  <si>
    <t>Shreya Suresh Raut</t>
  </si>
  <si>
    <t>shreyaraut3550@gmail.com</t>
  </si>
  <si>
    <t>3/23/2024 11:56:49</t>
  </si>
  <si>
    <t>Pranav Shivajirao Wanare</t>
  </si>
  <si>
    <t>wanarepranav@gmail.com</t>
  </si>
  <si>
    <t>3/23/2024 11:57:03</t>
  </si>
  <si>
    <t>Minal gajendra sayam</t>
  </si>
  <si>
    <t>sayamminal@gmail.com</t>
  </si>
  <si>
    <t>1 – Slightly</t>
  </si>
  <si>
    <t>3/23/2024 11:57:08</t>
  </si>
  <si>
    <t>Sayali Vijayrao Bhoyar</t>
  </si>
  <si>
    <t>bhoyarsayali29@gmail.com</t>
  </si>
  <si>
    <t>3/23/2024 11:57:20</t>
  </si>
  <si>
    <t>Radhika Subhash Khurpade</t>
  </si>
  <si>
    <t>khurpaderadhika@gmail.com</t>
  </si>
  <si>
    <t>Shreya Pramod Tapre</t>
  </si>
  <si>
    <t>shreyatapre17@gmail.com</t>
  </si>
  <si>
    <t>3/23/2024 11:57:24</t>
  </si>
  <si>
    <t>Pallavi Vilasrao Lanjekar</t>
  </si>
  <si>
    <t>pvlanjekar23@gmail.com</t>
  </si>
  <si>
    <t>A</t>
  </si>
  <si>
    <t>3/23/2024 11:57:26</t>
  </si>
  <si>
    <t>Vaishnavi Gajananrao Bahe</t>
  </si>
  <si>
    <t>vishbahe@gmail.com</t>
  </si>
  <si>
    <t>3/23/2024 11:57:31</t>
  </si>
  <si>
    <t>Pranav Sanjay waghe</t>
  </si>
  <si>
    <t>pranavwaghe369@gmail.com</t>
  </si>
  <si>
    <t>3/23/2024 11:58:13</t>
  </si>
  <si>
    <t>Rahul Gopal Prabhakar</t>
  </si>
  <si>
    <t>prabhakarrahul154@gmail.com</t>
  </si>
  <si>
    <t>3/23/2024 11:59:08</t>
  </si>
  <si>
    <t>Aman Prabhakar Sutarkar</t>
  </si>
  <si>
    <t>amansutarkar10@gmail.com</t>
  </si>
  <si>
    <t>3/23/2024 12:08:22</t>
  </si>
  <si>
    <t>SHREY RAJESH BOKADE</t>
  </si>
  <si>
    <t>shrey5608@gmail.com</t>
  </si>
  <si>
    <t>3/23/2024 12:15:33</t>
  </si>
  <si>
    <t>Ritik Hansraj Meshram</t>
  </si>
  <si>
    <t>ritikmeshram9021@gmail.com</t>
  </si>
  <si>
    <t>3/23/2024 12:27:25</t>
  </si>
  <si>
    <t>Sharayu Sandeep Pawar</t>
  </si>
  <si>
    <t>sharayupawar127@gmail.com</t>
  </si>
  <si>
    <t>3/23/2024 12:29:44</t>
  </si>
  <si>
    <t>Yash Rajesh Kondawar</t>
  </si>
  <si>
    <t>yashkondawar63@gmail.com</t>
  </si>
  <si>
    <t>3/23/2024 12:29:50</t>
  </si>
  <si>
    <t>Atharva Nilesh Dahake</t>
  </si>
  <si>
    <t>atharvadahakead18@gmail.com</t>
  </si>
  <si>
    <t>3/23/2024 12:33:14</t>
  </si>
  <si>
    <t>Neha Subhash Nagdeve</t>
  </si>
  <si>
    <t>sachi.nagdeve111@gmail.com</t>
  </si>
  <si>
    <t>3/23/2024 12:34:03</t>
  </si>
  <si>
    <t>Samiksha Prakash khandade</t>
  </si>
  <si>
    <t>Samikshakhandade26@gmail.com</t>
  </si>
  <si>
    <t>3/23/2024 13:04:50</t>
  </si>
  <si>
    <t>Namrata Madhukarrao Waghmare</t>
  </si>
  <si>
    <t>wnamrata71@gmail.com</t>
  </si>
  <si>
    <t>3/23/2024 13:05:40</t>
  </si>
  <si>
    <t>Rushikesh Gajanan Wankhade</t>
  </si>
  <si>
    <t>Wankhade102000@gmail.com</t>
  </si>
  <si>
    <t>3/23/2024 13:12:22</t>
  </si>
  <si>
    <t>Shamal Jayant Bajad</t>
  </si>
  <si>
    <t>shamalbajad1000@gmail.com</t>
  </si>
  <si>
    <t>3/23/2024 13:13:06</t>
  </si>
  <si>
    <t>Shubham Shamrao Ingale</t>
  </si>
  <si>
    <t>ingaleshubham14@gmail.com</t>
  </si>
  <si>
    <t>3/23/2024 13:17:10</t>
  </si>
  <si>
    <t>Tejas Diliprao Pimple</t>
  </si>
  <si>
    <t>tejaspimpale882000@gmail.com</t>
  </si>
  <si>
    <t>3/23/2024 13:30:00</t>
  </si>
  <si>
    <t>Ashwini Vitthalrao sanap</t>
  </si>
  <si>
    <t>ashwinisanap016@gmail.com</t>
  </si>
  <si>
    <t>3/23/2024 13:54:17</t>
  </si>
  <si>
    <t>Anuja Sunil Chavan</t>
  </si>
  <si>
    <t>anujachavn0303@gmail.com</t>
  </si>
  <si>
    <t>3/23/2024 16:52:29</t>
  </si>
  <si>
    <t>Ishika Sunilrao Borkar</t>
  </si>
  <si>
    <t>shreesai7032@gmail.com</t>
  </si>
  <si>
    <t>3/23/2024 17:33:28</t>
  </si>
  <si>
    <t>Renuka Vikas Bhale</t>
  </si>
  <si>
    <t>rbhale149@gmail.com</t>
  </si>
  <si>
    <t>3/23/2024 17:38:55</t>
  </si>
  <si>
    <t>Bhargavi Pravin Thakre</t>
  </si>
  <si>
    <t>bhargavithakre2017@gmail.com</t>
  </si>
  <si>
    <t>3/23/2024 17:40:26</t>
  </si>
  <si>
    <t>Gaurav Panditrao Bahurupi</t>
  </si>
  <si>
    <t>gauravbahurupi1208@gmail.com</t>
  </si>
  <si>
    <t>3/23/2024 18:10:12</t>
  </si>
  <si>
    <t>Abhishek Dattatraya Kopnar</t>
  </si>
  <si>
    <t>abhishekkopnar@gmail.com</t>
  </si>
  <si>
    <t>3/23/2024 18:13:09</t>
  </si>
  <si>
    <t>Pratik Mohan Zade</t>
  </si>
  <si>
    <t>pratikzade99@gmail.com</t>
  </si>
  <si>
    <t>2 – Poorly</t>
  </si>
  <si>
    <t>3/23/2024 18:14:41</t>
  </si>
  <si>
    <t>Vaibhav vaijenath revanwar</t>
  </si>
  <si>
    <t>revanwarvaibhav400@gmail.com</t>
  </si>
  <si>
    <t>3/23/2024 18:25:38</t>
  </si>
  <si>
    <t>ANURAG ASHOK TIJARE</t>
  </si>
  <si>
    <t>ANURAGTIJARE555@GMAIL.COM</t>
  </si>
  <si>
    <t>3/23/2024 19:11:45</t>
  </si>
  <si>
    <t>Rudraksh Rambhau Magar</t>
  </si>
  <si>
    <t>rudrakshmagar664@gmail.com</t>
  </si>
  <si>
    <t>3/24/2024 9:07:07</t>
  </si>
  <si>
    <t>Sakshi vinayak Dhok</t>
  </si>
  <si>
    <t>sakshidhok7@gmail.com</t>
  </si>
  <si>
    <t>3/24/2024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</si>
</sst>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7"/>
  <sheetViews>
    <sheetView tabSelected="1" topLeftCell="F85" zoomScale="80" zoomScaleNormal="80" workbookViewId="0">
      <selection activeCell="AB98" sqref="AB98"/>
    </sheetView>
  </sheetViews>
  <sheetFormatPr defaultRowHeight="14.4" x14ac:dyDescent="0.3"/>
  <cols>
    <col min="1" max="1" width="19" customWidth="1"/>
    <col min="2" max="2" width="22.44140625" customWidth="1"/>
    <col min="3" max="3" width="13.5546875" customWidth="1"/>
    <col min="4" max="4" width="10.88671875" customWidth="1"/>
    <col min="5" max="5" width="21.44140625" customWidth="1"/>
    <col min="6" max="6" width="17.6640625" customWidth="1"/>
    <col min="7" max="7" width="7.44140625" customWidth="1"/>
    <col min="8" max="8" width="8.88671875" customWidth="1"/>
    <col min="28" max="28" width="45.6640625" customWidth="1"/>
  </cols>
  <sheetData>
    <row r="1" spans="1:2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</row>
    <row r="2" spans="1:29" x14ac:dyDescent="0.3">
      <c r="A2" t="s">
        <v>137</v>
      </c>
      <c r="B2" t="s">
        <v>138</v>
      </c>
      <c r="C2">
        <v>8605589089</v>
      </c>
      <c r="D2" t="s">
        <v>62</v>
      </c>
      <c r="E2" t="s">
        <v>139</v>
      </c>
      <c r="F2" t="s">
        <v>29</v>
      </c>
      <c r="G2">
        <v>2024</v>
      </c>
      <c r="H2" t="s">
        <v>57</v>
      </c>
      <c r="I2" t="s">
        <v>31</v>
      </c>
      <c r="J2" t="s">
        <v>32</v>
      </c>
      <c r="K2" t="s">
        <v>33</v>
      </c>
      <c r="L2" t="s">
        <v>34</v>
      </c>
      <c r="M2" t="s">
        <v>39</v>
      </c>
      <c r="N2" t="s">
        <v>63</v>
      </c>
      <c r="O2" t="s">
        <v>64</v>
      </c>
      <c r="P2" t="s">
        <v>54</v>
      </c>
      <c r="Q2" t="s">
        <v>39</v>
      </c>
      <c r="R2" t="s">
        <v>40</v>
      </c>
      <c r="S2" t="s">
        <v>39</v>
      </c>
      <c r="T2" t="s">
        <v>65</v>
      </c>
      <c r="U2" t="s">
        <v>39</v>
      </c>
      <c r="V2" t="s">
        <v>38</v>
      </c>
      <c r="W2" t="s">
        <v>60</v>
      </c>
      <c r="X2" t="s">
        <v>54</v>
      </c>
      <c r="Y2" t="s">
        <v>66</v>
      </c>
      <c r="Z2" t="s">
        <v>56</v>
      </c>
      <c r="AA2" t="s">
        <v>45</v>
      </c>
      <c r="AB2" t="s">
        <v>46</v>
      </c>
      <c r="AC2" t="s">
        <v>140</v>
      </c>
    </row>
    <row r="3" spans="1:29" x14ac:dyDescent="0.3">
      <c r="A3" t="s">
        <v>141</v>
      </c>
      <c r="B3" t="s">
        <v>142</v>
      </c>
      <c r="C3">
        <v>9921283515</v>
      </c>
      <c r="D3">
        <v>9921283515</v>
      </c>
      <c r="E3" t="s">
        <v>143</v>
      </c>
      <c r="F3" t="s">
        <v>29</v>
      </c>
      <c r="G3">
        <v>2024</v>
      </c>
      <c r="H3" t="s">
        <v>57</v>
      </c>
      <c r="I3" t="s">
        <v>31</v>
      </c>
      <c r="J3" t="s">
        <v>32</v>
      </c>
      <c r="K3" t="s">
        <v>33</v>
      </c>
      <c r="L3" t="s">
        <v>34</v>
      </c>
      <c r="M3" t="s">
        <v>39</v>
      </c>
      <c r="N3" t="s">
        <v>72</v>
      </c>
      <c r="O3" t="s">
        <v>64</v>
      </c>
      <c r="P3" t="s">
        <v>38</v>
      </c>
      <c r="Q3" t="s">
        <v>40</v>
      </c>
      <c r="R3" t="s">
        <v>39</v>
      </c>
      <c r="S3" t="s">
        <v>39</v>
      </c>
      <c r="T3" t="s">
        <v>65</v>
      </c>
      <c r="U3" t="s">
        <v>40</v>
      </c>
      <c r="V3" t="s">
        <v>38</v>
      </c>
      <c r="W3" t="s">
        <v>66</v>
      </c>
      <c r="X3" t="s">
        <v>54</v>
      </c>
      <c r="Y3" t="s">
        <v>66</v>
      </c>
      <c r="Z3" t="s">
        <v>44</v>
      </c>
      <c r="AA3" t="s">
        <v>45</v>
      </c>
      <c r="AB3" t="s">
        <v>46</v>
      </c>
      <c r="AC3" t="s">
        <v>140</v>
      </c>
    </row>
    <row r="4" spans="1:29" x14ac:dyDescent="0.3">
      <c r="A4" t="s">
        <v>144</v>
      </c>
      <c r="B4" t="s">
        <v>145</v>
      </c>
      <c r="C4">
        <v>7887791447</v>
      </c>
      <c r="E4" t="s">
        <v>146</v>
      </c>
      <c r="F4" t="s">
        <v>47</v>
      </c>
      <c r="G4">
        <v>2024</v>
      </c>
      <c r="H4" t="s">
        <v>57</v>
      </c>
      <c r="I4" t="s">
        <v>31</v>
      </c>
      <c r="J4" t="s">
        <v>49</v>
      </c>
      <c r="K4" t="s">
        <v>33</v>
      </c>
      <c r="L4" t="s">
        <v>51</v>
      </c>
      <c r="M4" t="s">
        <v>40</v>
      </c>
      <c r="N4" t="s">
        <v>68</v>
      </c>
      <c r="O4" t="s">
        <v>37</v>
      </c>
      <c r="P4" t="s">
        <v>54</v>
      </c>
      <c r="Q4" t="s">
        <v>39</v>
      </c>
      <c r="R4" t="s">
        <v>39</v>
      </c>
      <c r="S4" t="s">
        <v>39</v>
      </c>
      <c r="T4" t="s">
        <v>65</v>
      </c>
      <c r="U4" t="s">
        <v>40</v>
      </c>
      <c r="V4" t="s">
        <v>54</v>
      </c>
      <c r="W4" t="s">
        <v>60</v>
      </c>
      <c r="X4" t="s">
        <v>54</v>
      </c>
      <c r="Y4" t="s">
        <v>66</v>
      </c>
      <c r="Z4" t="s">
        <v>44</v>
      </c>
      <c r="AA4" t="s">
        <v>45</v>
      </c>
      <c r="AB4" t="s">
        <v>74</v>
      </c>
      <c r="AC4" t="s">
        <v>140</v>
      </c>
    </row>
    <row r="5" spans="1:29" ht="15" customHeight="1" x14ac:dyDescent="0.3">
      <c r="A5" t="s">
        <v>147</v>
      </c>
      <c r="B5" t="s">
        <v>148</v>
      </c>
      <c r="C5">
        <v>7219844187</v>
      </c>
      <c r="D5">
        <v>7219844187</v>
      </c>
      <c r="E5" t="s">
        <v>149</v>
      </c>
      <c r="F5" t="s">
        <v>47</v>
      </c>
      <c r="G5">
        <v>2024</v>
      </c>
      <c r="H5" t="s">
        <v>57</v>
      </c>
      <c r="I5" t="s">
        <v>31</v>
      </c>
      <c r="J5" t="s">
        <v>49</v>
      </c>
      <c r="K5" t="s">
        <v>50</v>
      </c>
      <c r="L5" t="s">
        <v>67</v>
      </c>
      <c r="M5" t="s">
        <v>39</v>
      </c>
      <c r="N5" t="s">
        <v>68</v>
      </c>
      <c r="O5" t="s">
        <v>37</v>
      </c>
      <c r="P5" t="s">
        <v>38</v>
      </c>
      <c r="Q5" t="s">
        <v>40</v>
      </c>
      <c r="R5" t="s">
        <v>39</v>
      </c>
      <c r="S5" t="s">
        <v>39</v>
      </c>
      <c r="T5" t="s">
        <v>59</v>
      </c>
      <c r="U5" t="s">
        <v>40</v>
      </c>
      <c r="V5" t="s">
        <v>38</v>
      </c>
      <c r="W5" t="s">
        <v>60</v>
      </c>
      <c r="X5" t="s">
        <v>38</v>
      </c>
      <c r="Y5" t="s">
        <v>60</v>
      </c>
      <c r="Z5" t="s">
        <v>44</v>
      </c>
      <c r="AA5" t="s">
        <v>38</v>
      </c>
      <c r="AB5" t="s">
        <v>62</v>
      </c>
      <c r="AC5" t="s">
        <v>140</v>
      </c>
    </row>
    <row r="6" spans="1:29" x14ac:dyDescent="0.3">
      <c r="A6" t="s">
        <v>150</v>
      </c>
      <c r="B6" t="s">
        <v>151</v>
      </c>
      <c r="C6">
        <v>9309837470</v>
      </c>
      <c r="E6" t="s">
        <v>152</v>
      </c>
      <c r="F6" t="s">
        <v>47</v>
      </c>
      <c r="G6">
        <v>2024</v>
      </c>
      <c r="H6" t="s">
        <v>57</v>
      </c>
      <c r="I6" t="s">
        <v>48</v>
      </c>
      <c r="J6" t="s">
        <v>49</v>
      </c>
      <c r="K6" t="s">
        <v>50</v>
      </c>
      <c r="L6" t="s">
        <v>51</v>
      </c>
      <c r="M6" t="s">
        <v>40</v>
      </c>
      <c r="N6" t="s">
        <v>68</v>
      </c>
      <c r="O6" t="s">
        <v>37</v>
      </c>
      <c r="P6" t="s">
        <v>38</v>
      </c>
      <c r="Q6" t="s">
        <v>40</v>
      </c>
      <c r="R6" t="s">
        <v>39</v>
      </c>
      <c r="S6" t="s">
        <v>40</v>
      </c>
      <c r="T6" t="s">
        <v>59</v>
      </c>
      <c r="U6" t="s">
        <v>35</v>
      </c>
      <c r="V6" t="s">
        <v>54</v>
      </c>
      <c r="W6" t="s">
        <v>60</v>
      </c>
      <c r="X6" t="s">
        <v>54</v>
      </c>
      <c r="Y6" t="s">
        <v>60</v>
      </c>
      <c r="Z6" t="s">
        <v>44</v>
      </c>
      <c r="AA6" t="s">
        <v>38</v>
      </c>
      <c r="AB6" t="s">
        <v>46</v>
      </c>
      <c r="AC6" t="s">
        <v>140</v>
      </c>
    </row>
    <row r="7" spans="1:29" x14ac:dyDescent="0.3">
      <c r="A7" t="s">
        <v>153</v>
      </c>
      <c r="B7" t="s">
        <v>154</v>
      </c>
      <c r="C7">
        <v>917028851455</v>
      </c>
      <c r="E7" t="s">
        <v>155</v>
      </c>
      <c r="F7" t="s">
        <v>47</v>
      </c>
      <c r="G7">
        <v>2024</v>
      </c>
      <c r="H7" t="s">
        <v>57</v>
      </c>
      <c r="I7" t="s">
        <v>31</v>
      </c>
      <c r="J7" t="s">
        <v>32</v>
      </c>
      <c r="K7" t="s">
        <v>33</v>
      </c>
      <c r="L7" t="s">
        <v>34</v>
      </c>
      <c r="M7" t="s">
        <v>39</v>
      </c>
      <c r="N7" t="s">
        <v>63</v>
      </c>
      <c r="O7" t="s">
        <v>64</v>
      </c>
      <c r="P7" t="s">
        <v>54</v>
      </c>
      <c r="Q7" t="s">
        <v>39</v>
      </c>
      <c r="R7" t="s">
        <v>39</v>
      </c>
      <c r="S7" t="s">
        <v>39</v>
      </c>
      <c r="T7" t="s">
        <v>65</v>
      </c>
      <c r="U7" t="s">
        <v>39</v>
      </c>
      <c r="V7" t="s">
        <v>54</v>
      </c>
      <c r="W7" t="s">
        <v>66</v>
      </c>
      <c r="X7" t="s">
        <v>54</v>
      </c>
      <c r="Y7" t="s">
        <v>66</v>
      </c>
      <c r="Z7" t="s">
        <v>44</v>
      </c>
      <c r="AA7" t="s">
        <v>45</v>
      </c>
      <c r="AB7" t="s">
        <v>46</v>
      </c>
      <c r="AC7" t="s">
        <v>140</v>
      </c>
    </row>
    <row r="8" spans="1:29" x14ac:dyDescent="0.3">
      <c r="A8" t="s">
        <v>156</v>
      </c>
      <c r="B8" t="s">
        <v>157</v>
      </c>
      <c r="C8">
        <v>7249681165</v>
      </c>
      <c r="D8">
        <v>7249681165</v>
      </c>
      <c r="E8" t="s">
        <v>158</v>
      </c>
      <c r="F8" t="s">
        <v>47</v>
      </c>
      <c r="G8">
        <v>2024</v>
      </c>
      <c r="H8" t="s">
        <v>57</v>
      </c>
      <c r="I8" t="s">
        <v>31</v>
      </c>
      <c r="J8" t="s">
        <v>32</v>
      </c>
      <c r="K8" t="s">
        <v>33</v>
      </c>
      <c r="L8" t="s">
        <v>34</v>
      </c>
      <c r="M8" t="s">
        <v>40</v>
      </c>
      <c r="N8" t="s">
        <v>72</v>
      </c>
      <c r="O8" t="s">
        <v>64</v>
      </c>
      <c r="P8" t="s">
        <v>38</v>
      </c>
      <c r="Q8" t="s">
        <v>40</v>
      </c>
      <c r="R8" t="s">
        <v>39</v>
      </c>
      <c r="S8" t="s">
        <v>40</v>
      </c>
      <c r="T8" t="s">
        <v>59</v>
      </c>
      <c r="U8" t="s">
        <v>40</v>
      </c>
      <c r="V8" t="s">
        <v>38</v>
      </c>
      <c r="W8" t="s">
        <v>66</v>
      </c>
      <c r="X8" t="s">
        <v>54</v>
      </c>
      <c r="Y8" t="s">
        <v>66</v>
      </c>
      <c r="Z8" t="s">
        <v>44</v>
      </c>
      <c r="AA8" t="s">
        <v>38</v>
      </c>
      <c r="AB8" t="s">
        <v>46</v>
      </c>
      <c r="AC8" t="s">
        <v>140</v>
      </c>
    </row>
    <row r="9" spans="1:29" ht="17.25" customHeight="1" x14ac:dyDescent="0.3">
      <c r="A9" t="s">
        <v>159</v>
      </c>
      <c r="B9" t="s">
        <v>160</v>
      </c>
      <c r="C9">
        <v>7588787695</v>
      </c>
      <c r="D9">
        <v>8482971491</v>
      </c>
      <c r="E9" t="s">
        <v>161</v>
      </c>
      <c r="F9" t="s">
        <v>47</v>
      </c>
      <c r="G9">
        <v>2024</v>
      </c>
      <c r="H9" t="s">
        <v>57</v>
      </c>
      <c r="I9" t="s">
        <v>31</v>
      </c>
      <c r="J9" t="s">
        <v>32</v>
      </c>
      <c r="K9" t="s">
        <v>33</v>
      </c>
      <c r="L9" t="s">
        <v>34</v>
      </c>
      <c r="M9" t="s">
        <v>39</v>
      </c>
      <c r="N9" t="s">
        <v>68</v>
      </c>
      <c r="O9" t="s">
        <v>64</v>
      </c>
      <c r="P9" t="s">
        <v>54</v>
      </c>
      <c r="Q9" t="s">
        <v>39</v>
      </c>
      <c r="R9" t="s">
        <v>39</v>
      </c>
      <c r="S9" t="s">
        <v>39</v>
      </c>
      <c r="T9" t="s">
        <v>65</v>
      </c>
      <c r="U9" t="s">
        <v>39</v>
      </c>
      <c r="V9" t="s">
        <v>38</v>
      </c>
      <c r="W9" t="s">
        <v>60</v>
      </c>
      <c r="X9" t="s">
        <v>38</v>
      </c>
      <c r="Y9" t="s">
        <v>60</v>
      </c>
      <c r="Z9" t="s">
        <v>44</v>
      </c>
      <c r="AA9" t="s">
        <v>45</v>
      </c>
      <c r="AB9" t="s">
        <v>162</v>
      </c>
      <c r="AC9" t="s">
        <v>140</v>
      </c>
    </row>
    <row r="10" spans="1:29" ht="12.75" customHeight="1" x14ac:dyDescent="0.3">
      <c r="A10" t="s">
        <v>163</v>
      </c>
      <c r="B10" t="s">
        <v>164</v>
      </c>
      <c r="C10">
        <v>8263046851</v>
      </c>
      <c r="E10" t="s">
        <v>165</v>
      </c>
      <c r="F10" t="s">
        <v>47</v>
      </c>
      <c r="G10">
        <v>2024</v>
      </c>
      <c r="H10" t="s">
        <v>57</v>
      </c>
      <c r="I10" t="s">
        <v>48</v>
      </c>
      <c r="J10" t="s">
        <v>69</v>
      </c>
      <c r="K10" t="s">
        <v>70</v>
      </c>
      <c r="L10" t="s">
        <v>67</v>
      </c>
      <c r="M10" t="s">
        <v>39</v>
      </c>
      <c r="N10" t="s">
        <v>68</v>
      </c>
      <c r="O10" t="s">
        <v>37</v>
      </c>
      <c r="P10" t="s">
        <v>43</v>
      </c>
      <c r="Q10" t="s">
        <v>40</v>
      </c>
      <c r="R10" t="s">
        <v>40</v>
      </c>
      <c r="S10" t="s">
        <v>40</v>
      </c>
      <c r="T10" t="s">
        <v>41</v>
      </c>
      <c r="U10" t="s">
        <v>39</v>
      </c>
      <c r="V10" t="s">
        <v>43</v>
      </c>
      <c r="W10" t="s">
        <v>60</v>
      </c>
      <c r="X10" t="s">
        <v>38</v>
      </c>
      <c r="Y10" t="s">
        <v>66</v>
      </c>
      <c r="Z10" t="s">
        <v>44</v>
      </c>
      <c r="AA10" t="s">
        <v>38</v>
      </c>
      <c r="AB10" t="s">
        <v>46</v>
      </c>
      <c r="AC10" t="s">
        <v>140</v>
      </c>
    </row>
    <row r="11" spans="1:29" x14ac:dyDescent="0.3">
      <c r="A11" t="s">
        <v>166</v>
      </c>
      <c r="B11" t="s">
        <v>167</v>
      </c>
      <c r="C11">
        <v>7773930132</v>
      </c>
      <c r="E11" t="s">
        <v>168</v>
      </c>
      <c r="F11" t="s">
        <v>29</v>
      </c>
      <c r="G11">
        <v>2024</v>
      </c>
      <c r="H11" t="s">
        <v>57</v>
      </c>
      <c r="I11" t="s">
        <v>31</v>
      </c>
      <c r="J11" t="s">
        <v>32</v>
      </c>
      <c r="K11" t="s">
        <v>33</v>
      </c>
      <c r="L11" t="s">
        <v>34</v>
      </c>
      <c r="M11" t="s">
        <v>40</v>
      </c>
      <c r="N11" t="s">
        <v>72</v>
      </c>
      <c r="O11" t="s">
        <v>37</v>
      </c>
      <c r="P11" t="s">
        <v>38</v>
      </c>
      <c r="Q11" t="s">
        <v>39</v>
      </c>
      <c r="R11" t="s">
        <v>39</v>
      </c>
      <c r="S11" t="s">
        <v>39</v>
      </c>
      <c r="T11" t="s">
        <v>65</v>
      </c>
      <c r="U11" t="s">
        <v>40</v>
      </c>
      <c r="V11" t="s">
        <v>38</v>
      </c>
      <c r="W11" t="s">
        <v>66</v>
      </c>
      <c r="X11" t="s">
        <v>54</v>
      </c>
      <c r="Y11" t="s">
        <v>60</v>
      </c>
      <c r="Z11" t="s">
        <v>44</v>
      </c>
      <c r="AA11" t="s">
        <v>38</v>
      </c>
      <c r="AB11" t="s">
        <v>46</v>
      </c>
      <c r="AC11" t="s">
        <v>140</v>
      </c>
    </row>
    <row r="12" spans="1:29" x14ac:dyDescent="0.3">
      <c r="A12" t="s">
        <v>169</v>
      </c>
      <c r="B12" t="s">
        <v>170</v>
      </c>
      <c r="C12">
        <v>8767551815</v>
      </c>
      <c r="D12">
        <v>7757021715</v>
      </c>
      <c r="E12" t="s">
        <v>171</v>
      </c>
      <c r="F12" t="s">
        <v>47</v>
      </c>
      <c r="G12">
        <v>2024</v>
      </c>
      <c r="H12" t="s">
        <v>57</v>
      </c>
      <c r="I12" t="s">
        <v>31</v>
      </c>
      <c r="J12" t="s">
        <v>32</v>
      </c>
      <c r="K12" t="s">
        <v>33</v>
      </c>
      <c r="L12" t="s">
        <v>67</v>
      </c>
      <c r="M12" t="s">
        <v>39</v>
      </c>
      <c r="N12" t="s">
        <v>63</v>
      </c>
      <c r="O12" t="s">
        <v>64</v>
      </c>
      <c r="P12" t="s">
        <v>54</v>
      </c>
      <c r="Q12" t="s">
        <v>40</v>
      </c>
      <c r="R12" t="s">
        <v>40</v>
      </c>
      <c r="S12" t="s">
        <v>40</v>
      </c>
      <c r="T12" t="s">
        <v>59</v>
      </c>
      <c r="U12" t="s">
        <v>40</v>
      </c>
      <c r="V12" t="s">
        <v>54</v>
      </c>
      <c r="W12" t="s">
        <v>66</v>
      </c>
      <c r="X12" t="s">
        <v>54</v>
      </c>
      <c r="Y12" t="s">
        <v>42</v>
      </c>
      <c r="Z12" t="s">
        <v>44</v>
      </c>
      <c r="AA12" t="s">
        <v>45</v>
      </c>
      <c r="AB12" t="s">
        <v>46</v>
      </c>
      <c r="AC12" t="s">
        <v>140</v>
      </c>
    </row>
    <row r="13" spans="1:29" x14ac:dyDescent="0.3">
      <c r="A13" t="s">
        <v>172</v>
      </c>
      <c r="B13" t="s">
        <v>173</v>
      </c>
      <c r="C13">
        <v>8080734565</v>
      </c>
      <c r="D13">
        <v>9021448475</v>
      </c>
      <c r="E13" t="s">
        <v>174</v>
      </c>
      <c r="F13" t="s">
        <v>47</v>
      </c>
      <c r="G13">
        <v>2024</v>
      </c>
      <c r="H13" t="s">
        <v>57</v>
      </c>
      <c r="I13" t="s">
        <v>31</v>
      </c>
      <c r="J13" t="s">
        <v>32</v>
      </c>
      <c r="K13" t="s">
        <v>33</v>
      </c>
      <c r="L13" t="s">
        <v>34</v>
      </c>
      <c r="M13" t="s">
        <v>39</v>
      </c>
      <c r="N13" t="s">
        <v>63</v>
      </c>
      <c r="O13" t="s">
        <v>64</v>
      </c>
      <c r="P13" t="s">
        <v>54</v>
      </c>
      <c r="Q13" t="s">
        <v>39</v>
      </c>
      <c r="R13" t="s">
        <v>39</v>
      </c>
      <c r="S13" t="s">
        <v>39</v>
      </c>
      <c r="T13" t="s">
        <v>59</v>
      </c>
      <c r="U13" t="s">
        <v>40</v>
      </c>
      <c r="V13" t="s">
        <v>54</v>
      </c>
      <c r="W13" t="s">
        <v>60</v>
      </c>
      <c r="X13" t="s">
        <v>38</v>
      </c>
      <c r="Y13" t="s">
        <v>66</v>
      </c>
      <c r="Z13" t="s">
        <v>44</v>
      </c>
      <c r="AA13" t="s">
        <v>45</v>
      </c>
      <c r="AB13" t="s">
        <v>46</v>
      </c>
      <c r="AC13" t="s">
        <v>140</v>
      </c>
    </row>
    <row r="14" spans="1:29" x14ac:dyDescent="0.3">
      <c r="A14" t="s">
        <v>175</v>
      </c>
      <c r="B14" t="s">
        <v>176</v>
      </c>
      <c r="C14">
        <v>7218727093</v>
      </c>
      <c r="D14">
        <v>8263882663</v>
      </c>
      <c r="E14" t="s">
        <v>177</v>
      </c>
      <c r="F14" t="s">
        <v>47</v>
      </c>
      <c r="G14">
        <v>2024</v>
      </c>
      <c r="H14" t="s">
        <v>57</v>
      </c>
      <c r="I14" t="s">
        <v>48</v>
      </c>
      <c r="J14" t="s">
        <v>49</v>
      </c>
      <c r="K14" t="s">
        <v>33</v>
      </c>
      <c r="L14" t="s">
        <v>34</v>
      </c>
      <c r="M14" t="s">
        <v>39</v>
      </c>
      <c r="N14" t="s">
        <v>72</v>
      </c>
      <c r="O14" t="s">
        <v>64</v>
      </c>
      <c r="P14" t="s">
        <v>38</v>
      </c>
      <c r="Q14" t="s">
        <v>39</v>
      </c>
      <c r="R14" t="s">
        <v>40</v>
      </c>
      <c r="S14" t="s">
        <v>39</v>
      </c>
      <c r="T14" t="s">
        <v>65</v>
      </c>
      <c r="U14" t="s">
        <v>40</v>
      </c>
      <c r="V14" t="s">
        <v>38</v>
      </c>
      <c r="W14" t="s">
        <v>66</v>
      </c>
      <c r="X14" t="s">
        <v>38</v>
      </c>
      <c r="Y14" t="s">
        <v>66</v>
      </c>
      <c r="Z14" t="s">
        <v>44</v>
      </c>
      <c r="AA14" t="s">
        <v>45</v>
      </c>
      <c r="AB14" t="s">
        <v>46</v>
      </c>
      <c r="AC14" t="s">
        <v>140</v>
      </c>
    </row>
    <row r="15" spans="1:29" x14ac:dyDescent="0.3">
      <c r="A15" t="s">
        <v>178</v>
      </c>
      <c r="B15" t="s">
        <v>179</v>
      </c>
      <c r="C15">
        <v>9119472391</v>
      </c>
      <c r="D15">
        <v>9119472391</v>
      </c>
      <c r="E15" t="s">
        <v>180</v>
      </c>
      <c r="F15" t="s">
        <v>47</v>
      </c>
      <c r="G15">
        <v>2024</v>
      </c>
      <c r="H15" t="s">
        <v>57</v>
      </c>
      <c r="I15" t="s">
        <v>48</v>
      </c>
      <c r="J15" t="s">
        <v>49</v>
      </c>
      <c r="K15" t="s">
        <v>50</v>
      </c>
      <c r="L15" t="s">
        <v>34</v>
      </c>
      <c r="M15" t="s">
        <v>40</v>
      </c>
      <c r="N15" t="s">
        <v>72</v>
      </c>
      <c r="O15" t="s">
        <v>58</v>
      </c>
      <c r="P15" t="s">
        <v>43</v>
      </c>
      <c r="Q15" t="s">
        <v>53</v>
      </c>
      <c r="R15" t="s">
        <v>35</v>
      </c>
      <c r="S15" t="s">
        <v>40</v>
      </c>
      <c r="T15" t="s">
        <v>41</v>
      </c>
      <c r="U15" t="s">
        <v>35</v>
      </c>
      <c r="V15" t="s">
        <v>43</v>
      </c>
      <c r="W15" t="s">
        <v>42</v>
      </c>
      <c r="X15" t="s">
        <v>38</v>
      </c>
      <c r="Y15" t="s">
        <v>42</v>
      </c>
      <c r="Z15" t="s">
        <v>56</v>
      </c>
      <c r="AA15" t="s">
        <v>38</v>
      </c>
      <c r="AB15" t="s">
        <v>62</v>
      </c>
      <c r="AC15" t="s">
        <v>140</v>
      </c>
    </row>
    <row r="16" spans="1:29" x14ac:dyDescent="0.3">
      <c r="A16" t="s">
        <v>181</v>
      </c>
      <c r="B16" t="s">
        <v>182</v>
      </c>
      <c r="C16">
        <v>9699843641</v>
      </c>
      <c r="D16">
        <v>9922784326</v>
      </c>
      <c r="E16" t="s">
        <v>183</v>
      </c>
      <c r="F16" t="s">
        <v>47</v>
      </c>
      <c r="G16">
        <v>2024</v>
      </c>
      <c r="H16" t="s">
        <v>57</v>
      </c>
      <c r="I16" t="s">
        <v>48</v>
      </c>
      <c r="J16" t="s">
        <v>32</v>
      </c>
      <c r="K16" t="s">
        <v>33</v>
      </c>
      <c r="L16" t="s">
        <v>67</v>
      </c>
      <c r="M16" t="s">
        <v>35</v>
      </c>
      <c r="N16" t="s">
        <v>36</v>
      </c>
      <c r="O16" t="s">
        <v>58</v>
      </c>
      <c r="P16" t="s">
        <v>38</v>
      </c>
      <c r="Q16" t="s">
        <v>53</v>
      </c>
      <c r="R16" t="s">
        <v>40</v>
      </c>
      <c r="S16" t="s">
        <v>40</v>
      </c>
      <c r="T16" t="s">
        <v>59</v>
      </c>
      <c r="U16" t="s">
        <v>35</v>
      </c>
      <c r="V16" t="s">
        <v>38</v>
      </c>
      <c r="W16" t="s">
        <v>60</v>
      </c>
      <c r="X16" t="s">
        <v>38</v>
      </c>
      <c r="Y16" t="s">
        <v>60</v>
      </c>
      <c r="Z16" t="s">
        <v>44</v>
      </c>
      <c r="AA16" t="s">
        <v>38</v>
      </c>
      <c r="AB16" t="s">
        <v>184</v>
      </c>
      <c r="AC16" t="s">
        <v>140</v>
      </c>
    </row>
    <row r="17" spans="1:29" x14ac:dyDescent="0.3">
      <c r="A17" t="s">
        <v>185</v>
      </c>
      <c r="B17" t="s">
        <v>186</v>
      </c>
      <c r="C17">
        <v>7498305522</v>
      </c>
      <c r="D17">
        <v>7498305522</v>
      </c>
      <c r="E17" t="s">
        <v>187</v>
      </c>
      <c r="F17" t="s">
        <v>47</v>
      </c>
      <c r="G17">
        <v>2024</v>
      </c>
      <c r="H17" t="s">
        <v>30</v>
      </c>
      <c r="I17" t="s">
        <v>31</v>
      </c>
      <c r="J17" t="s">
        <v>32</v>
      </c>
      <c r="K17" t="s">
        <v>33</v>
      </c>
      <c r="L17" t="s">
        <v>34</v>
      </c>
      <c r="M17" t="s">
        <v>40</v>
      </c>
      <c r="N17" t="s">
        <v>68</v>
      </c>
      <c r="O17" t="s">
        <v>64</v>
      </c>
      <c r="P17" t="s">
        <v>38</v>
      </c>
      <c r="Q17" t="s">
        <v>39</v>
      </c>
      <c r="R17" t="s">
        <v>39</v>
      </c>
      <c r="S17" t="s">
        <v>39</v>
      </c>
      <c r="T17" t="s">
        <v>59</v>
      </c>
      <c r="U17" t="s">
        <v>40</v>
      </c>
      <c r="V17" t="s">
        <v>54</v>
      </c>
      <c r="W17" t="s">
        <v>60</v>
      </c>
      <c r="X17" t="s">
        <v>38</v>
      </c>
      <c r="Y17" t="s">
        <v>66</v>
      </c>
      <c r="Z17" t="s">
        <v>44</v>
      </c>
      <c r="AA17" t="s">
        <v>45</v>
      </c>
      <c r="AB17" t="s">
        <v>46</v>
      </c>
      <c r="AC17" t="s">
        <v>140</v>
      </c>
    </row>
    <row r="18" spans="1:29" x14ac:dyDescent="0.3">
      <c r="A18" t="s">
        <v>185</v>
      </c>
      <c r="B18" t="s">
        <v>188</v>
      </c>
      <c r="C18">
        <v>9579159182</v>
      </c>
      <c r="D18">
        <v>9579159182</v>
      </c>
      <c r="E18" t="s">
        <v>189</v>
      </c>
      <c r="F18" t="s">
        <v>47</v>
      </c>
      <c r="G18">
        <v>2024</v>
      </c>
      <c r="H18" t="s">
        <v>57</v>
      </c>
      <c r="I18" t="s">
        <v>48</v>
      </c>
      <c r="J18" t="s">
        <v>49</v>
      </c>
      <c r="K18" t="s">
        <v>70</v>
      </c>
      <c r="L18" t="s">
        <v>67</v>
      </c>
      <c r="M18" t="s">
        <v>39</v>
      </c>
      <c r="N18" t="s">
        <v>68</v>
      </c>
      <c r="O18" t="s">
        <v>37</v>
      </c>
      <c r="P18" t="s">
        <v>38</v>
      </c>
      <c r="Q18" t="s">
        <v>40</v>
      </c>
      <c r="R18" t="s">
        <v>40</v>
      </c>
      <c r="S18" t="s">
        <v>40</v>
      </c>
      <c r="T18" t="s">
        <v>59</v>
      </c>
      <c r="U18" t="s">
        <v>40</v>
      </c>
      <c r="V18" t="s">
        <v>38</v>
      </c>
      <c r="W18" t="s">
        <v>60</v>
      </c>
      <c r="X18" t="s">
        <v>43</v>
      </c>
      <c r="Y18" t="s">
        <v>60</v>
      </c>
      <c r="Z18" t="s">
        <v>44</v>
      </c>
      <c r="AA18" t="s">
        <v>38</v>
      </c>
      <c r="AB18" t="s">
        <v>46</v>
      </c>
      <c r="AC18" t="s">
        <v>140</v>
      </c>
    </row>
    <row r="19" spans="1:29" x14ac:dyDescent="0.3">
      <c r="A19" t="s">
        <v>190</v>
      </c>
      <c r="B19" t="s">
        <v>191</v>
      </c>
      <c r="C19">
        <v>9763032400</v>
      </c>
      <c r="D19">
        <v>9423600436</v>
      </c>
      <c r="E19" t="s">
        <v>192</v>
      </c>
      <c r="F19" t="s">
        <v>47</v>
      </c>
      <c r="G19">
        <v>2024</v>
      </c>
      <c r="H19" t="s">
        <v>57</v>
      </c>
      <c r="I19" t="s">
        <v>48</v>
      </c>
      <c r="J19" t="s">
        <v>32</v>
      </c>
      <c r="K19" t="s">
        <v>50</v>
      </c>
      <c r="L19" t="s">
        <v>34</v>
      </c>
      <c r="M19" t="s">
        <v>35</v>
      </c>
      <c r="N19" t="s">
        <v>68</v>
      </c>
      <c r="O19" t="s">
        <v>37</v>
      </c>
      <c r="P19" t="s">
        <v>38</v>
      </c>
      <c r="Q19" t="s">
        <v>40</v>
      </c>
      <c r="R19" t="s">
        <v>35</v>
      </c>
      <c r="S19" t="s">
        <v>39</v>
      </c>
      <c r="T19" t="s">
        <v>59</v>
      </c>
      <c r="U19" t="s">
        <v>40</v>
      </c>
      <c r="V19" t="s">
        <v>38</v>
      </c>
      <c r="W19" t="s">
        <v>60</v>
      </c>
      <c r="X19" t="s">
        <v>38</v>
      </c>
      <c r="Y19" t="s">
        <v>60</v>
      </c>
      <c r="Z19" t="s">
        <v>44</v>
      </c>
      <c r="AA19" t="s">
        <v>38</v>
      </c>
      <c r="AB19" t="s">
        <v>193</v>
      </c>
      <c r="AC19" t="s">
        <v>140</v>
      </c>
    </row>
    <row r="20" spans="1:29" x14ac:dyDescent="0.3">
      <c r="A20" t="s">
        <v>194</v>
      </c>
      <c r="B20" t="s">
        <v>195</v>
      </c>
      <c r="C20">
        <v>9307120884</v>
      </c>
      <c r="D20">
        <v>9923663872</v>
      </c>
      <c r="E20" t="s">
        <v>196</v>
      </c>
      <c r="F20" t="s">
        <v>47</v>
      </c>
      <c r="G20">
        <v>2024</v>
      </c>
      <c r="H20" t="s">
        <v>57</v>
      </c>
      <c r="I20" t="s">
        <v>48</v>
      </c>
      <c r="J20" t="s">
        <v>49</v>
      </c>
      <c r="K20" t="s">
        <v>70</v>
      </c>
      <c r="L20" t="s">
        <v>67</v>
      </c>
      <c r="M20" t="s">
        <v>40</v>
      </c>
      <c r="N20" t="s">
        <v>72</v>
      </c>
      <c r="O20" t="s">
        <v>58</v>
      </c>
      <c r="P20" t="s">
        <v>38</v>
      </c>
      <c r="Q20" t="s">
        <v>40</v>
      </c>
      <c r="R20" t="s">
        <v>39</v>
      </c>
      <c r="S20" t="s">
        <v>40</v>
      </c>
      <c r="T20" t="s">
        <v>41</v>
      </c>
      <c r="U20" t="s">
        <v>35</v>
      </c>
      <c r="V20" t="s">
        <v>43</v>
      </c>
      <c r="W20" t="s">
        <v>60</v>
      </c>
      <c r="X20" t="s">
        <v>38</v>
      </c>
      <c r="Y20" t="s">
        <v>60</v>
      </c>
      <c r="Z20" t="s">
        <v>56</v>
      </c>
      <c r="AA20" t="s">
        <v>38</v>
      </c>
      <c r="AB20" t="s">
        <v>46</v>
      </c>
      <c r="AC20" t="s">
        <v>140</v>
      </c>
    </row>
    <row r="21" spans="1:29" x14ac:dyDescent="0.3">
      <c r="A21" t="s">
        <v>194</v>
      </c>
      <c r="B21" t="s">
        <v>197</v>
      </c>
      <c r="C21">
        <v>9373630016</v>
      </c>
      <c r="E21" t="s">
        <v>198</v>
      </c>
      <c r="F21" t="s">
        <v>47</v>
      </c>
      <c r="G21">
        <v>2024</v>
      </c>
      <c r="H21" t="s">
        <v>57</v>
      </c>
      <c r="I21" t="s">
        <v>48</v>
      </c>
      <c r="J21" t="s">
        <v>32</v>
      </c>
      <c r="K21" t="s">
        <v>33</v>
      </c>
      <c r="L21" t="s">
        <v>34</v>
      </c>
      <c r="M21" t="s">
        <v>40</v>
      </c>
      <c r="N21" t="s">
        <v>68</v>
      </c>
      <c r="O21" t="s">
        <v>37</v>
      </c>
      <c r="P21" t="s">
        <v>54</v>
      </c>
      <c r="Q21" t="s">
        <v>40</v>
      </c>
      <c r="R21" t="s">
        <v>40</v>
      </c>
      <c r="S21" t="s">
        <v>39</v>
      </c>
      <c r="T21" t="s">
        <v>41</v>
      </c>
      <c r="U21" t="s">
        <v>35</v>
      </c>
      <c r="V21" t="s">
        <v>54</v>
      </c>
      <c r="W21" t="s">
        <v>60</v>
      </c>
      <c r="X21" t="s">
        <v>38</v>
      </c>
      <c r="Y21" t="s">
        <v>60</v>
      </c>
      <c r="Z21" t="s">
        <v>44</v>
      </c>
      <c r="AA21" t="s">
        <v>38</v>
      </c>
      <c r="AB21" s="1" t="s">
        <v>46</v>
      </c>
      <c r="AC21" t="s">
        <v>140</v>
      </c>
    </row>
    <row r="22" spans="1:29" x14ac:dyDescent="0.3">
      <c r="A22" t="s">
        <v>199</v>
      </c>
      <c r="B22" t="s">
        <v>200</v>
      </c>
      <c r="C22">
        <v>9325540857</v>
      </c>
      <c r="E22" t="s">
        <v>201</v>
      </c>
      <c r="F22" t="s">
        <v>47</v>
      </c>
      <c r="G22">
        <v>2024</v>
      </c>
      <c r="H22" t="s">
        <v>57</v>
      </c>
      <c r="I22" t="s">
        <v>48</v>
      </c>
      <c r="J22" t="s">
        <v>49</v>
      </c>
      <c r="K22" t="s">
        <v>33</v>
      </c>
      <c r="L22" t="s">
        <v>67</v>
      </c>
      <c r="M22" t="s">
        <v>39</v>
      </c>
      <c r="N22" t="s">
        <v>68</v>
      </c>
      <c r="O22" t="s">
        <v>37</v>
      </c>
      <c r="P22" t="s">
        <v>38</v>
      </c>
      <c r="Q22" t="s">
        <v>40</v>
      </c>
      <c r="R22" t="s">
        <v>40</v>
      </c>
      <c r="S22" t="s">
        <v>40</v>
      </c>
      <c r="T22" t="s">
        <v>59</v>
      </c>
      <c r="U22" t="s">
        <v>40</v>
      </c>
      <c r="V22" t="s">
        <v>38</v>
      </c>
      <c r="W22" t="s">
        <v>60</v>
      </c>
      <c r="X22" t="s">
        <v>38</v>
      </c>
      <c r="Y22" t="s">
        <v>60</v>
      </c>
      <c r="Z22" t="s">
        <v>56</v>
      </c>
      <c r="AA22" t="s">
        <v>38</v>
      </c>
      <c r="AB22" t="s">
        <v>46</v>
      </c>
      <c r="AC22" t="s">
        <v>140</v>
      </c>
    </row>
    <row r="23" spans="1:29" x14ac:dyDescent="0.3">
      <c r="A23" t="s">
        <v>199</v>
      </c>
      <c r="B23" t="s">
        <v>202</v>
      </c>
      <c r="C23">
        <v>9356597406</v>
      </c>
      <c r="D23">
        <v>9356597406</v>
      </c>
      <c r="E23" t="s">
        <v>203</v>
      </c>
      <c r="F23" t="s">
        <v>47</v>
      </c>
      <c r="G23">
        <v>2024</v>
      </c>
      <c r="H23" t="s">
        <v>57</v>
      </c>
      <c r="I23" t="s">
        <v>48</v>
      </c>
      <c r="J23" t="s">
        <v>32</v>
      </c>
      <c r="K23" t="s">
        <v>33</v>
      </c>
      <c r="L23" t="s">
        <v>67</v>
      </c>
      <c r="M23" t="s">
        <v>40</v>
      </c>
      <c r="N23" t="s">
        <v>72</v>
      </c>
      <c r="O23" t="s">
        <v>37</v>
      </c>
      <c r="P23" t="s">
        <v>38</v>
      </c>
      <c r="Q23" t="s">
        <v>40</v>
      </c>
      <c r="R23" t="s">
        <v>40</v>
      </c>
      <c r="S23" t="s">
        <v>39</v>
      </c>
      <c r="T23" t="s">
        <v>59</v>
      </c>
      <c r="U23" t="s">
        <v>40</v>
      </c>
      <c r="V23" t="s">
        <v>38</v>
      </c>
      <c r="W23" t="s">
        <v>66</v>
      </c>
      <c r="X23" t="s">
        <v>54</v>
      </c>
      <c r="Y23" t="s">
        <v>60</v>
      </c>
      <c r="Z23" t="s">
        <v>44</v>
      </c>
      <c r="AA23" t="s">
        <v>45</v>
      </c>
      <c r="AB23" t="s">
        <v>46</v>
      </c>
      <c r="AC23" t="s">
        <v>140</v>
      </c>
    </row>
    <row r="24" spans="1:29" x14ac:dyDescent="0.3">
      <c r="A24" t="s">
        <v>204</v>
      </c>
      <c r="B24" t="s">
        <v>205</v>
      </c>
      <c r="C24">
        <v>8432294690</v>
      </c>
      <c r="D24">
        <v>9021823804</v>
      </c>
      <c r="E24" t="s">
        <v>206</v>
      </c>
      <c r="F24" t="s">
        <v>47</v>
      </c>
      <c r="G24">
        <v>2024</v>
      </c>
      <c r="H24" t="s">
        <v>57</v>
      </c>
      <c r="I24" t="s">
        <v>48</v>
      </c>
      <c r="J24" t="s">
        <v>32</v>
      </c>
      <c r="K24" t="s">
        <v>33</v>
      </c>
      <c r="L24" t="s">
        <v>34</v>
      </c>
      <c r="M24" t="s">
        <v>39</v>
      </c>
      <c r="N24" t="s">
        <v>63</v>
      </c>
      <c r="O24" t="s">
        <v>64</v>
      </c>
      <c r="P24" t="s">
        <v>54</v>
      </c>
      <c r="Q24" t="s">
        <v>39</v>
      </c>
      <c r="R24" t="s">
        <v>39</v>
      </c>
      <c r="S24" t="s">
        <v>39</v>
      </c>
      <c r="T24" t="s">
        <v>59</v>
      </c>
      <c r="U24" t="s">
        <v>39</v>
      </c>
      <c r="V24" t="s">
        <v>54</v>
      </c>
      <c r="W24" t="s">
        <v>66</v>
      </c>
      <c r="X24" t="s">
        <v>54</v>
      </c>
      <c r="Y24" t="s">
        <v>66</v>
      </c>
      <c r="Z24" t="s">
        <v>44</v>
      </c>
      <c r="AA24" t="s">
        <v>45</v>
      </c>
      <c r="AB24" t="s">
        <v>207</v>
      </c>
      <c r="AC24" t="s">
        <v>140</v>
      </c>
    </row>
    <row r="25" spans="1:29" x14ac:dyDescent="0.3">
      <c r="A25" t="s">
        <v>208</v>
      </c>
      <c r="B25" t="s">
        <v>209</v>
      </c>
      <c r="C25">
        <v>917823038177</v>
      </c>
      <c r="E25" t="s">
        <v>210</v>
      </c>
      <c r="F25" t="s">
        <v>47</v>
      </c>
      <c r="G25">
        <v>2024</v>
      </c>
      <c r="H25" t="s">
        <v>57</v>
      </c>
      <c r="I25" t="s">
        <v>48</v>
      </c>
      <c r="J25" t="s">
        <v>49</v>
      </c>
      <c r="K25" t="s">
        <v>33</v>
      </c>
      <c r="L25" t="s">
        <v>34</v>
      </c>
      <c r="M25" t="s">
        <v>40</v>
      </c>
      <c r="N25" t="s">
        <v>36</v>
      </c>
      <c r="O25" t="s">
        <v>58</v>
      </c>
      <c r="P25" t="s">
        <v>38</v>
      </c>
      <c r="Q25" t="s">
        <v>39</v>
      </c>
      <c r="R25" t="s">
        <v>39</v>
      </c>
      <c r="S25" t="s">
        <v>39</v>
      </c>
      <c r="T25" t="s">
        <v>59</v>
      </c>
      <c r="U25" t="s">
        <v>35</v>
      </c>
      <c r="V25" t="s">
        <v>54</v>
      </c>
      <c r="W25" t="s">
        <v>66</v>
      </c>
      <c r="X25" t="s">
        <v>38</v>
      </c>
      <c r="Y25" t="s">
        <v>60</v>
      </c>
      <c r="Z25" t="s">
        <v>44</v>
      </c>
      <c r="AA25" t="s">
        <v>45</v>
      </c>
      <c r="AB25" t="s">
        <v>46</v>
      </c>
      <c r="AC25" t="s">
        <v>140</v>
      </c>
    </row>
    <row r="26" spans="1:29" x14ac:dyDescent="0.3">
      <c r="A26" t="s">
        <v>208</v>
      </c>
      <c r="B26" t="s">
        <v>211</v>
      </c>
      <c r="C26">
        <v>9767183110</v>
      </c>
      <c r="D26">
        <v>9075134886</v>
      </c>
      <c r="E26" t="s">
        <v>212</v>
      </c>
      <c r="F26" t="s">
        <v>47</v>
      </c>
      <c r="G26">
        <v>2024</v>
      </c>
      <c r="H26" t="s">
        <v>57</v>
      </c>
      <c r="I26" t="s">
        <v>48</v>
      </c>
      <c r="J26" t="s">
        <v>32</v>
      </c>
      <c r="K26" t="s">
        <v>50</v>
      </c>
      <c r="L26" t="s">
        <v>34</v>
      </c>
      <c r="M26" t="s">
        <v>40</v>
      </c>
      <c r="N26" t="s">
        <v>63</v>
      </c>
      <c r="O26" t="s">
        <v>37</v>
      </c>
      <c r="P26" t="s">
        <v>38</v>
      </c>
      <c r="Q26" t="s">
        <v>39</v>
      </c>
      <c r="R26" t="s">
        <v>40</v>
      </c>
      <c r="S26" t="s">
        <v>39</v>
      </c>
      <c r="T26" t="s">
        <v>59</v>
      </c>
      <c r="U26" t="s">
        <v>40</v>
      </c>
      <c r="V26" t="s">
        <v>54</v>
      </c>
      <c r="W26" t="s">
        <v>60</v>
      </c>
      <c r="X26" t="s">
        <v>54</v>
      </c>
      <c r="Y26" t="s">
        <v>60</v>
      </c>
      <c r="Z26" t="s">
        <v>44</v>
      </c>
      <c r="AA26" t="s">
        <v>45</v>
      </c>
      <c r="AB26" t="s">
        <v>213</v>
      </c>
      <c r="AC26" t="s">
        <v>140</v>
      </c>
    </row>
    <row r="27" spans="1:29" x14ac:dyDescent="0.3">
      <c r="A27" t="s">
        <v>214</v>
      </c>
      <c r="B27" t="s">
        <v>215</v>
      </c>
      <c r="C27">
        <v>8956120663</v>
      </c>
      <c r="D27">
        <v>8956120663</v>
      </c>
      <c r="E27" t="s">
        <v>216</v>
      </c>
      <c r="F27" t="s">
        <v>47</v>
      </c>
      <c r="G27">
        <v>2024</v>
      </c>
      <c r="H27" t="s">
        <v>30</v>
      </c>
      <c r="I27" t="s">
        <v>31</v>
      </c>
      <c r="J27" t="s">
        <v>49</v>
      </c>
      <c r="K27" t="s">
        <v>33</v>
      </c>
      <c r="L27" t="s">
        <v>34</v>
      </c>
      <c r="M27" t="s">
        <v>40</v>
      </c>
      <c r="N27" t="s">
        <v>36</v>
      </c>
      <c r="O27" t="s">
        <v>37</v>
      </c>
      <c r="P27" t="s">
        <v>38</v>
      </c>
      <c r="Q27" t="s">
        <v>39</v>
      </c>
      <c r="R27" t="s">
        <v>39</v>
      </c>
      <c r="S27" t="s">
        <v>39</v>
      </c>
      <c r="T27" t="s">
        <v>41</v>
      </c>
      <c r="U27" t="s">
        <v>40</v>
      </c>
      <c r="V27" t="s">
        <v>38</v>
      </c>
      <c r="W27" t="s">
        <v>60</v>
      </c>
      <c r="X27" t="s">
        <v>38</v>
      </c>
      <c r="Y27" t="s">
        <v>66</v>
      </c>
      <c r="Z27" t="s">
        <v>44</v>
      </c>
      <c r="AA27" t="s">
        <v>38</v>
      </c>
      <c r="AB27" t="s">
        <v>46</v>
      </c>
      <c r="AC27" t="s">
        <v>140</v>
      </c>
    </row>
    <row r="28" spans="1:29" x14ac:dyDescent="0.3">
      <c r="A28" t="s">
        <v>217</v>
      </c>
      <c r="B28" t="s">
        <v>218</v>
      </c>
      <c r="C28">
        <v>9322764782</v>
      </c>
      <c r="E28" t="s">
        <v>219</v>
      </c>
      <c r="F28" t="s">
        <v>47</v>
      </c>
      <c r="G28">
        <v>2024</v>
      </c>
      <c r="H28" t="s">
        <v>57</v>
      </c>
      <c r="I28" t="s">
        <v>48</v>
      </c>
      <c r="J28" t="s">
        <v>220</v>
      </c>
      <c r="K28" t="s">
        <v>221</v>
      </c>
      <c r="L28" t="s">
        <v>51</v>
      </c>
      <c r="M28" t="s">
        <v>222</v>
      </c>
      <c r="N28" t="s">
        <v>52</v>
      </c>
      <c r="O28" t="s">
        <v>223</v>
      </c>
      <c r="P28" t="s">
        <v>224</v>
      </c>
      <c r="Q28" t="s">
        <v>222</v>
      </c>
      <c r="R28" t="s">
        <v>36</v>
      </c>
      <c r="S28" t="s">
        <v>35</v>
      </c>
      <c r="T28" t="s">
        <v>71</v>
      </c>
      <c r="U28" t="s">
        <v>52</v>
      </c>
      <c r="V28" t="s">
        <v>43</v>
      </c>
      <c r="W28" t="s">
        <v>55</v>
      </c>
      <c r="X28" t="s">
        <v>43</v>
      </c>
      <c r="Y28" t="s">
        <v>225</v>
      </c>
      <c r="Z28" t="s">
        <v>61</v>
      </c>
      <c r="AA28" t="s">
        <v>43</v>
      </c>
      <c r="AB28" t="s">
        <v>46</v>
      </c>
      <c r="AC28" t="s">
        <v>140</v>
      </c>
    </row>
    <row r="29" spans="1:29" x14ac:dyDescent="0.3">
      <c r="A29" t="s">
        <v>217</v>
      </c>
      <c r="B29" t="s">
        <v>226</v>
      </c>
      <c r="C29">
        <v>8485890116</v>
      </c>
      <c r="E29" t="s">
        <v>227</v>
      </c>
      <c r="F29" t="s">
        <v>47</v>
      </c>
      <c r="G29">
        <v>2024</v>
      </c>
      <c r="H29" t="s">
        <v>57</v>
      </c>
      <c r="I29" t="s">
        <v>48</v>
      </c>
      <c r="J29" t="s">
        <v>49</v>
      </c>
      <c r="K29" t="s">
        <v>33</v>
      </c>
      <c r="L29" t="s">
        <v>34</v>
      </c>
      <c r="M29" t="s">
        <v>39</v>
      </c>
      <c r="N29" t="s">
        <v>36</v>
      </c>
      <c r="O29" t="s">
        <v>58</v>
      </c>
      <c r="P29" t="s">
        <v>38</v>
      </c>
      <c r="Q29" t="s">
        <v>39</v>
      </c>
      <c r="R29" t="s">
        <v>39</v>
      </c>
      <c r="S29" t="s">
        <v>39</v>
      </c>
      <c r="T29" t="s">
        <v>59</v>
      </c>
      <c r="U29" t="s">
        <v>35</v>
      </c>
      <c r="V29" t="s">
        <v>54</v>
      </c>
      <c r="W29" t="s">
        <v>66</v>
      </c>
      <c r="X29" t="s">
        <v>38</v>
      </c>
      <c r="Y29" t="s">
        <v>60</v>
      </c>
      <c r="Z29" t="s">
        <v>44</v>
      </c>
      <c r="AA29" t="s">
        <v>45</v>
      </c>
      <c r="AB29" t="s">
        <v>228</v>
      </c>
      <c r="AC29" s="7" t="s">
        <v>140</v>
      </c>
    </row>
    <row r="30" spans="1:29" x14ac:dyDescent="0.3">
      <c r="A30" t="s">
        <v>229</v>
      </c>
      <c r="B30" t="s">
        <v>230</v>
      </c>
      <c r="C30">
        <v>7249899986</v>
      </c>
      <c r="D30">
        <v>7249899986</v>
      </c>
      <c r="E30" t="s">
        <v>231</v>
      </c>
      <c r="F30" t="s">
        <v>47</v>
      </c>
      <c r="G30">
        <v>2024</v>
      </c>
      <c r="H30" t="s">
        <v>57</v>
      </c>
      <c r="I30" t="s">
        <v>31</v>
      </c>
      <c r="J30" t="s">
        <v>32</v>
      </c>
      <c r="K30" t="s">
        <v>33</v>
      </c>
      <c r="L30" t="s">
        <v>34</v>
      </c>
      <c r="M30" t="s">
        <v>40</v>
      </c>
      <c r="N30" t="s">
        <v>68</v>
      </c>
      <c r="O30" t="s">
        <v>64</v>
      </c>
      <c r="P30" t="s">
        <v>38</v>
      </c>
      <c r="Q30" t="s">
        <v>39</v>
      </c>
      <c r="R30" t="s">
        <v>39</v>
      </c>
      <c r="S30" t="s">
        <v>40</v>
      </c>
      <c r="T30" t="s">
        <v>65</v>
      </c>
      <c r="U30" t="s">
        <v>40</v>
      </c>
      <c r="V30" t="s">
        <v>38</v>
      </c>
      <c r="W30" t="s">
        <v>66</v>
      </c>
      <c r="X30" t="s">
        <v>38</v>
      </c>
      <c r="Y30" t="s">
        <v>66</v>
      </c>
      <c r="Z30" t="s">
        <v>44</v>
      </c>
      <c r="AA30" t="s">
        <v>38</v>
      </c>
      <c r="AB30" t="s">
        <v>46</v>
      </c>
      <c r="AC30" t="s">
        <v>140</v>
      </c>
    </row>
    <row r="31" spans="1:29" x14ac:dyDescent="0.3">
      <c r="A31" t="s">
        <v>232</v>
      </c>
      <c r="B31" t="s">
        <v>233</v>
      </c>
      <c r="C31">
        <v>7822088474</v>
      </c>
      <c r="D31">
        <v>8805840615</v>
      </c>
      <c r="E31" t="s">
        <v>234</v>
      </c>
      <c r="F31" t="s">
        <v>47</v>
      </c>
      <c r="G31">
        <v>2024</v>
      </c>
      <c r="H31" t="s">
        <v>57</v>
      </c>
      <c r="I31" t="s">
        <v>48</v>
      </c>
      <c r="J31" t="s">
        <v>32</v>
      </c>
      <c r="K31" t="s">
        <v>33</v>
      </c>
      <c r="L31" t="s">
        <v>34</v>
      </c>
      <c r="M31" t="s">
        <v>40</v>
      </c>
      <c r="N31" t="s">
        <v>72</v>
      </c>
      <c r="O31" t="s">
        <v>37</v>
      </c>
      <c r="P31" t="s">
        <v>38</v>
      </c>
      <c r="Q31" t="s">
        <v>40</v>
      </c>
      <c r="R31" t="s">
        <v>40</v>
      </c>
      <c r="S31" t="s">
        <v>40</v>
      </c>
      <c r="T31" t="s">
        <v>59</v>
      </c>
      <c r="U31" t="s">
        <v>40</v>
      </c>
      <c r="V31" t="s">
        <v>38</v>
      </c>
      <c r="W31" t="s">
        <v>66</v>
      </c>
      <c r="X31" t="s">
        <v>38</v>
      </c>
      <c r="Y31" t="s">
        <v>66</v>
      </c>
      <c r="Z31" t="s">
        <v>56</v>
      </c>
      <c r="AA31" t="s">
        <v>38</v>
      </c>
      <c r="AB31" t="s">
        <v>235</v>
      </c>
      <c r="AC31" t="s">
        <v>140</v>
      </c>
    </row>
    <row r="32" spans="1:29" x14ac:dyDescent="0.3">
      <c r="A32" t="s">
        <v>232</v>
      </c>
      <c r="B32" t="s">
        <v>236</v>
      </c>
      <c r="C32">
        <v>9822832116</v>
      </c>
      <c r="E32" t="s">
        <v>237</v>
      </c>
      <c r="F32" t="s">
        <v>47</v>
      </c>
      <c r="G32">
        <v>2024</v>
      </c>
      <c r="H32" t="s">
        <v>57</v>
      </c>
      <c r="I32" t="s">
        <v>31</v>
      </c>
      <c r="J32" t="s">
        <v>32</v>
      </c>
      <c r="K32" t="s">
        <v>33</v>
      </c>
      <c r="L32" t="s">
        <v>34</v>
      </c>
      <c r="M32" t="s">
        <v>40</v>
      </c>
      <c r="N32" t="s">
        <v>72</v>
      </c>
      <c r="O32" t="s">
        <v>37</v>
      </c>
      <c r="P32" t="s">
        <v>38</v>
      </c>
      <c r="Q32" t="s">
        <v>40</v>
      </c>
      <c r="R32" t="s">
        <v>40</v>
      </c>
      <c r="S32" t="s">
        <v>39</v>
      </c>
      <c r="T32" t="s">
        <v>59</v>
      </c>
      <c r="U32" t="s">
        <v>40</v>
      </c>
      <c r="V32" t="s">
        <v>38</v>
      </c>
      <c r="W32" t="s">
        <v>60</v>
      </c>
      <c r="X32" t="s">
        <v>38</v>
      </c>
      <c r="Y32" t="s">
        <v>60</v>
      </c>
      <c r="Z32" t="s">
        <v>44</v>
      </c>
      <c r="AA32" t="s">
        <v>38</v>
      </c>
      <c r="AB32" t="s">
        <v>46</v>
      </c>
      <c r="AC32" t="s">
        <v>140</v>
      </c>
    </row>
    <row r="33" spans="1:29" x14ac:dyDescent="0.3">
      <c r="A33" t="s">
        <v>232</v>
      </c>
      <c r="B33" t="s">
        <v>238</v>
      </c>
      <c r="C33">
        <v>9657483398</v>
      </c>
      <c r="D33">
        <v>9657483398</v>
      </c>
      <c r="E33" t="s">
        <v>239</v>
      </c>
      <c r="F33" t="s">
        <v>47</v>
      </c>
      <c r="G33">
        <v>2024</v>
      </c>
      <c r="H33" t="s">
        <v>57</v>
      </c>
      <c r="I33" t="s">
        <v>48</v>
      </c>
      <c r="J33" t="s">
        <v>32</v>
      </c>
      <c r="K33" t="s">
        <v>50</v>
      </c>
      <c r="L33" t="s">
        <v>34</v>
      </c>
      <c r="M33" t="s">
        <v>40</v>
      </c>
      <c r="N33" t="s">
        <v>68</v>
      </c>
      <c r="O33" t="s">
        <v>58</v>
      </c>
      <c r="P33" t="s">
        <v>38</v>
      </c>
      <c r="Q33" t="s">
        <v>40</v>
      </c>
      <c r="R33" t="s">
        <v>40</v>
      </c>
      <c r="S33" t="s">
        <v>40</v>
      </c>
      <c r="T33" t="s">
        <v>59</v>
      </c>
      <c r="U33" t="s">
        <v>40</v>
      </c>
      <c r="V33" t="s">
        <v>38</v>
      </c>
      <c r="W33" t="s">
        <v>60</v>
      </c>
      <c r="X33" t="s">
        <v>38</v>
      </c>
      <c r="Y33" t="s">
        <v>60</v>
      </c>
      <c r="Z33" t="s">
        <v>44</v>
      </c>
      <c r="AA33" t="s">
        <v>38</v>
      </c>
      <c r="AB33" t="s">
        <v>46</v>
      </c>
      <c r="AC33" t="s">
        <v>140</v>
      </c>
    </row>
    <row r="34" spans="1:29" x14ac:dyDescent="0.3">
      <c r="A34" t="s">
        <v>240</v>
      </c>
      <c r="B34" t="s">
        <v>241</v>
      </c>
      <c r="C34">
        <v>7796431091</v>
      </c>
      <c r="E34" t="s">
        <v>242</v>
      </c>
      <c r="F34" t="s">
        <v>47</v>
      </c>
      <c r="G34">
        <v>2024</v>
      </c>
      <c r="H34" t="s">
        <v>57</v>
      </c>
      <c r="I34" t="s">
        <v>48</v>
      </c>
      <c r="J34" t="s">
        <v>69</v>
      </c>
      <c r="K34" t="s">
        <v>70</v>
      </c>
      <c r="L34" t="s">
        <v>51</v>
      </c>
      <c r="M34" t="s">
        <v>36</v>
      </c>
      <c r="N34" t="s">
        <v>68</v>
      </c>
      <c r="O34" t="s">
        <v>58</v>
      </c>
      <c r="P34" t="s">
        <v>43</v>
      </c>
      <c r="Q34" t="s">
        <v>53</v>
      </c>
      <c r="R34" t="s">
        <v>35</v>
      </c>
      <c r="S34" t="s">
        <v>40</v>
      </c>
      <c r="T34" t="s">
        <v>41</v>
      </c>
      <c r="U34" t="s">
        <v>35</v>
      </c>
      <c r="V34" t="s">
        <v>43</v>
      </c>
      <c r="W34" t="s">
        <v>42</v>
      </c>
      <c r="X34" t="s">
        <v>43</v>
      </c>
      <c r="Y34" t="s">
        <v>42</v>
      </c>
      <c r="Z34" t="s">
        <v>56</v>
      </c>
      <c r="AA34" t="s">
        <v>43</v>
      </c>
      <c r="AB34" t="s">
        <v>46</v>
      </c>
      <c r="AC34" t="s">
        <v>140</v>
      </c>
    </row>
    <row r="35" spans="1:29" ht="16.5" customHeight="1" x14ac:dyDescent="0.3">
      <c r="A35" t="s">
        <v>243</v>
      </c>
      <c r="B35" t="s">
        <v>244</v>
      </c>
      <c r="C35">
        <v>9673795894</v>
      </c>
      <c r="E35" t="s">
        <v>245</v>
      </c>
      <c r="F35" t="s">
        <v>47</v>
      </c>
      <c r="G35">
        <v>2024</v>
      </c>
      <c r="H35" t="s">
        <v>57</v>
      </c>
      <c r="I35" t="s">
        <v>31</v>
      </c>
      <c r="J35" t="s">
        <v>32</v>
      </c>
      <c r="K35" t="s">
        <v>50</v>
      </c>
      <c r="L35" t="s">
        <v>34</v>
      </c>
      <c r="M35" t="s">
        <v>40</v>
      </c>
      <c r="N35" t="s">
        <v>72</v>
      </c>
      <c r="O35" t="s">
        <v>37</v>
      </c>
      <c r="P35" t="s">
        <v>38</v>
      </c>
      <c r="Q35" t="s">
        <v>39</v>
      </c>
      <c r="R35" t="s">
        <v>39</v>
      </c>
      <c r="S35" t="s">
        <v>39</v>
      </c>
      <c r="T35" t="s">
        <v>41</v>
      </c>
      <c r="U35" t="s">
        <v>40</v>
      </c>
      <c r="V35" t="s">
        <v>38</v>
      </c>
      <c r="W35" t="s">
        <v>66</v>
      </c>
      <c r="X35" t="s">
        <v>54</v>
      </c>
      <c r="Y35" t="s">
        <v>66</v>
      </c>
      <c r="Z35" t="s">
        <v>44</v>
      </c>
      <c r="AA35" t="s">
        <v>38</v>
      </c>
      <c r="AB35" t="s">
        <v>46</v>
      </c>
      <c r="AC35" t="s">
        <v>140</v>
      </c>
    </row>
    <row r="36" spans="1:29" x14ac:dyDescent="0.3">
      <c r="A36" t="s">
        <v>246</v>
      </c>
      <c r="B36" t="s">
        <v>247</v>
      </c>
      <c r="C36">
        <v>8669736801</v>
      </c>
      <c r="E36" t="s">
        <v>248</v>
      </c>
      <c r="F36" t="s">
        <v>47</v>
      </c>
      <c r="G36">
        <v>2024</v>
      </c>
      <c r="H36" t="s">
        <v>30</v>
      </c>
      <c r="I36" t="s">
        <v>31</v>
      </c>
      <c r="J36" t="s">
        <v>32</v>
      </c>
      <c r="K36" t="s">
        <v>70</v>
      </c>
      <c r="L36" t="s">
        <v>67</v>
      </c>
      <c r="M36" t="s">
        <v>36</v>
      </c>
      <c r="N36" t="s">
        <v>68</v>
      </c>
      <c r="O36" t="s">
        <v>64</v>
      </c>
      <c r="P36" t="s">
        <v>38</v>
      </c>
      <c r="Q36" t="s">
        <v>39</v>
      </c>
      <c r="R36" t="s">
        <v>39</v>
      </c>
      <c r="S36" t="s">
        <v>39</v>
      </c>
      <c r="T36" t="s">
        <v>65</v>
      </c>
      <c r="U36" t="s">
        <v>35</v>
      </c>
      <c r="V36" t="s">
        <v>38</v>
      </c>
      <c r="W36" t="s">
        <v>60</v>
      </c>
      <c r="X36" t="s">
        <v>38</v>
      </c>
      <c r="Y36" t="s">
        <v>42</v>
      </c>
      <c r="Z36" t="s">
        <v>61</v>
      </c>
      <c r="AA36" t="s">
        <v>38</v>
      </c>
      <c r="AB36" t="s">
        <v>74</v>
      </c>
      <c r="AC36" t="s">
        <v>140</v>
      </c>
    </row>
    <row r="37" spans="1:29" x14ac:dyDescent="0.3">
      <c r="A37" t="s">
        <v>249</v>
      </c>
      <c r="B37" t="s">
        <v>250</v>
      </c>
      <c r="C37">
        <v>8805701839</v>
      </c>
      <c r="D37">
        <v>7666553905</v>
      </c>
      <c r="E37" t="s">
        <v>251</v>
      </c>
      <c r="F37" t="s">
        <v>47</v>
      </c>
      <c r="G37">
        <v>2024</v>
      </c>
      <c r="H37" t="s">
        <v>57</v>
      </c>
      <c r="I37" t="s">
        <v>48</v>
      </c>
      <c r="J37" t="s">
        <v>49</v>
      </c>
      <c r="K37" t="s">
        <v>50</v>
      </c>
      <c r="L37" t="s">
        <v>34</v>
      </c>
      <c r="M37" t="s">
        <v>39</v>
      </c>
      <c r="N37" t="s">
        <v>36</v>
      </c>
      <c r="O37" t="s">
        <v>37</v>
      </c>
      <c r="P37" t="s">
        <v>38</v>
      </c>
      <c r="Q37" t="s">
        <v>40</v>
      </c>
      <c r="R37" t="s">
        <v>40</v>
      </c>
      <c r="S37" t="s">
        <v>39</v>
      </c>
      <c r="T37" t="s">
        <v>41</v>
      </c>
      <c r="U37" t="s">
        <v>35</v>
      </c>
      <c r="V37" t="s">
        <v>38</v>
      </c>
      <c r="W37" t="s">
        <v>60</v>
      </c>
      <c r="X37" t="s">
        <v>43</v>
      </c>
      <c r="Y37" t="s">
        <v>60</v>
      </c>
      <c r="Z37" t="s">
        <v>44</v>
      </c>
      <c r="AA37" t="s">
        <v>38</v>
      </c>
      <c r="AB37" t="s">
        <v>46</v>
      </c>
      <c r="AC37" t="s">
        <v>140</v>
      </c>
    </row>
    <row r="38" spans="1:29" x14ac:dyDescent="0.3">
      <c r="A38" t="s">
        <v>252</v>
      </c>
      <c r="B38" t="s">
        <v>253</v>
      </c>
      <c r="C38">
        <v>9579557503</v>
      </c>
      <c r="E38" t="s">
        <v>254</v>
      </c>
      <c r="F38" t="s">
        <v>47</v>
      </c>
      <c r="G38">
        <v>2024</v>
      </c>
      <c r="H38" t="s">
        <v>57</v>
      </c>
      <c r="I38" t="s">
        <v>31</v>
      </c>
      <c r="J38" t="s">
        <v>49</v>
      </c>
      <c r="K38" t="s">
        <v>50</v>
      </c>
      <c r="L38" t="s">
        <v>34</v>
      </c>
      <c r="M38" t="s">
        <v>35</v>
      </c>
      <c r="N38" t="s">
        <v>72</v>
      </c>
      <c r="O38" t="s">
        <v>58</v>
      </c>
      <c r="P38" t="s">
        <v>38</v>
      </c>
      <c r="Q38" t="s">
        <v>40</v>
      </c>
      <c r="R38" t="s">
        <v>35</v>
      </c>
      <c r="S38" t="s">
        <v>39</v>
      </c>
      <c r="T38" t="s">
        <v>59</v>
      </c>
      <c r="U38" t="s">
        <v>40</v>
      </c>
      <c r="V38" t="s">
        <v>38</v>
      </c>
      <c r="W38" t="s">
        <v>60</v>
      </c>
      <c r="X38" t="s">
        <v>38</v>
      </c>
      <c r="Y38" t="s">
        <v>60</v>
      </c>
      <c r="Z38" t="s">
        <v>44</v>
      </c>
      <c r="AA38" t="s">
        <v>45</v>
      </c>
      <c r="AB38" t="s">
        <v>46</v>
      </c>
      <c r="AC38" t="s">
        <v>140</v>
      </c>
    </row>
    <row r="39" spans="1:29" x14ac:dyDescent="0.3">
      <c r="A39" t="s">
        <v>255</v>
      </c>
      <c r="B39" t="s">
        <v>256</v>
      </c>
      <c r="C39">
        <v>9146190027</v>
      </c>
      <c r="D39">
        <v>9146190027</v>
      </c>
      <c r="E39" t="s">
        <v>257</v>
      </c>
      <c r="F39" t="s">
        <v>47</v>
      </c>
      <c r="G39">
        <v>2024</v>
      </c>
      <c r="H39" t="s">
        <v>57</v>
      </c>
      <c r="I39" t="s">
        <v>31</v>
      </c>
      <c r="J39" t="s">
        <v>32</v>
      </c>
      <c r="K39" t="s">
        <v>33</v>
      </c>
      <c r="L39" t="s">
        <v>34</v>
      </c>
      <c r="M39" t="s">
        <v>40</v>
      </c>
      <c r="N39" t="s">
        <v>72</v>
      </c>
      <c r="O39" t="s">
        <v>64</v>
      </c>
      <c r="P39" t="s">
        <v>54</v>
      </c>
      <c r="Q39" t="s">
        <v>39</v>
      </c>
      <c r="R39" t="s">
        <v>39</v>
      </c>
      <c r="S39" t="s">
        <v>39</v>
      </c>
      <c r="T39" t="s">
        <v>59</v>
      </c>
      <c r="U39" t="s">
        <v>40</v>
      </c>
      <c r="V39" t="s">
        <v>54</v>
      </c>
      <c r="W39" t="s">
        <v>66</v>
      </c>
      <c r="X39" t="s">
        <v>54</v>
      </c>
      <c r="Y39" t="s">
        <v>66</v>
      </c>
      <c r="Z39" t="s">
        <v>44</v>
      </c>
      <c r="AA39" t="s">
        <v>45</v>
      </c>
      <c r="AB39" t="s">
        <v>46</v>
      </c>
      <c r="AC39" t="s">
        <v>140</v>
      </c>
    </row>
    <row r="40" spans="1:29" x14ac:dyDescent="0.3">
      <c r="A40" t="s">
        <v>258</v>
      </c>
      <c r="B40" t="s">
        <v>259</v>
      </c>
      <c r="C40">
        <v>9284246909</v>
      </c>
      <c r="D40">
        <v>9284246909</v>
      </c>
      <c r="E40" t="s">
        <v>260</v>
      </c>
      <c r="F40" t="s">
        <v>47</v>
      </c>
      <c r="G40">
        <v>2023</v>
      </c>
      <c r="H40" t="s">
        <v>57</v>
      </c>
      <c r="I40" t="s">
        <v>48</v>
      </c>
      <c r="J40" t="s">
        <v>49</v>
      </c>
      <c r="K40" t="s">
        <v>33</v>
      </c>
      <c r="L40" t="s">
        <v>67</v>
      </c>
      <c r="M40" t="s">
        <v>40</v>
      </c>
      <c r="N40" t="s">
        <v>68</v>
      </c>
      <c r="O40" t="s">
        <v>37</v>
      </c>
      <c r="P40" t="s">
        <v>38</v>
      </c>
      <c r="Q40" t="s">
        <v>40</v>
      </c>
      <c r="R40" t="s">
        <v>40</v>
      </c>
      <c r="S40" t="s">
        <v>40</v>
      </c>
      <c r="T40" t="s">
        <v>59</v>
      </c>
      <c r="U40" t="s">
        <v>40</v>
      </c>
      <c r="V40" t="s">
        <v>38</v>
      </c>
      <c r="W40" t="s">
        <v>60</v>
      </c>
      <c r="X40" t="s">
        <v>38</v>
      </c>
      <c r="Y40" t="s">
        <v>60</v>
      </c>
      <c r="Z40" t="s">
        <v>56</v>
      </c>
      <c r="AA40" t="s">
        <v>38</v>
      </c>
      <c r="AB40" t="s">
        <v>74</v>
      </c>
      <c r="AC40" t="s">
        <v>140</v>
      </c>
    </row>
    <row r="41" spans="1:29" x14ac:dyDescent="0.3">
      <c r="A41" t="s">
        <v>261</v>
      </c>
      <c r="B41" t="s">
        <v>262</v>
      </c>
      <c r="C41">
        <v>7796844078</v>
      </c>
      <c r="D41">
        <v>7796844078</v>
      </c>
      <c r="E41" t="s">
        <v>263</v>
      </c>
      <c r="F41" t="s">
        <v>47</v>
      </c>
      <c r="G41">
        <v>2024</v>
      </c>
      <c r="H41" t="s">
        <v>57</v>
      </c>
      <c r="I41" t="s">
        <v>31</v>
      </c>
      <c r="J41" t="s">
        <v>32</v>
      </c>
      <c r="K41" t="s">
        <v>33</v>
      </c>
      <c r="L41" t="s">
        <v>34</v>
      </c>
      <c r="M41" t="s">
        <v>40</v>
      </c>
      <c r="N41" t="s">
        <v>72</v>
      </c>
      <c r="O41" t="s">
        <v>64</v>
      </c>
      <c r="P41" t="s">
        <v>54</v>
      </c>
      <c r="Q41" t="s">
        <v>39</v>
      </c>
      <c r="R41" t="s">
        <v>39</v>
      </c>
      <c r="S41" t="s">
        <v>39</v>
      </c>
      <c r="T41" t="s">
        <v>59</v>
      </c>
      <c r="U41" t="s">
        <v>40</v>
      </c>
      <c r="V41" t="s">
        <v>54</v>
      </c>
      <c r="W41" t="s">
        <v>66</v>
      </c>
      <c r="X41" t="s">
        <v>54</v>
      </c>
      <c r="Y41" t="s">
        <v>66</v>
      </c>
      <c r="Z41" t="s">
        <v>44</v>
      </c>
      <c r="AA41" t="s">
        <v>45</v>
      </c>
      <c r="AB41" t="s">
        <v>46</v>
      </c>
      <c r="AC41" t="s">
        <v>140</v>
      </c>
    </row>
    <row r="42" spans="1:29" x14ac:dyDescent="0.3">
      <c r="A42" t="s">
        <v>264</v>
      </c>
      <c r="B42" t="s">
        <v>265</v>
      </c>
      <c r="C42">
        <v>9637448019</v>
      </c>
      <c r="D42">
        <v>9637448019</v>
      </c>
      <c r="E42" t="s">
        <v>266</v>
      </c>
      <c r="F42" t="s">
        <v>47</v>
      </c>
      <c r="G42">
        <v>2024</v>
      </c>
      <c r="H42" t="s">
        <v>57</v>
      </c>
      <c r="I42" t="s">
        <v>31</v>
      </c>
      <c r="J42" t="s">
        <v>32</v>
      </c>
      <c r="K42" t="s">
        <v>33</v>
      </c>
      <c r="L42" t="s">
        <v>34</v>
      </c>
      <c r="M42" t="s">
        <v>40</v>
      </c>
      <c r="N42" t="s">
        <v>72</v>
      </c>
      <c r="O42" t="s">
        <v>64</v>
      </c>
      <c r="P42" t="s">
        <v>54</v>
      </c>
      <c r="Q42" t="s">
        <v>39</v>
      </c>
      <c r="R42" t="s">
        <v>39</v>
      </c>
      <c r="S42" t="s">
        <v>39</v>
      </c>
      <c r="T42" t="s">
        <v>59</v>
      </c>
      <c r="U42" t="s">
        <v>40</v>
      </c>
      <c r="V42" t="s">
        <v>54</v>
      </c>
      <c r="W42" t="s">
        <v>66</v>
      </c>
      <c r="X42" t="s">
        <v>54</v>
      </c>
      <c r="Y42" t="s">
        <v>66</v>
      </c>
      <c r="Z42" t="s">
        <v>44</v>
      </c>
      <c r="AA42" t="s">
        <v>45</v>
      </c>
      <c r="AB42" t="s">
        <v>46</v>
      </c>
      <c r="AC42" t="s">
        <v>140</v>
      </c>
    </row>
    <row r="43" spans="1:29" x14ac:dyDescent="0.3">
      <c r="A43" t="s">
        <v>267</v>
      </c>
      <c r="B43" t="s">
        <v>268</v>
      </c>
      <c r="C43">
        <v>7875550578</v>
      </c>
      <c r="D43">
        <v>8767762586</v>
      </c>
      <c r="E43" t="s">
        <v>269</v>
      </c>
      <c r="F43" t="s">
        <v>47</v>
      </c>
      <c r="G43">
        <v>2024</v>
      </c>
      <c r="H43" t="s">
        <v>57</v>
      </c>
      <c r="I43" t="s">
        <v>31</v>
      </c>
      <c r="J43" t="s">
        <v>32</v>
      </c>
      <c r="K43" t="s">
        <v>33</v>
      </c>
      <c r="L43" t="s">
        <v>34</v>
      </c>
      <c r="M43" t="s">
        <v>39</v>
      </c>
      <c r="N43" t="s">
        <v>63</v>
      </c>
      <c r="O43" t="s">
        <v>64</v>
      </c>
      <c r="P43" t="s">
        <v>54</v>
      </c>
      <c r="Q43" t="s">
        <v>39</v>
      </c>
      <c r="R43" t="s">
        <v>39</v>
      </c>
      <c r="S43" t="s">
        <v>39</v>
      </c>
      <c r="T43" t="s">
        <v>65</v>
      </c>
      <c r="U43" t="s">
        <v>39</v>
      </c>
      <c r="V43" t="s">
        <v>54</v>
      </c>
      <c r="W43" t="s">
        <v>66</v>
      </c>
      <c r="X43" t="s">
        <v>54</v>
      </c>
      <c r="Y43" t="s">
        <v>66</v>
      </c>
      <c r="Z43" t="s">
        <v>44</v>
      </c>
      <c r="AA43" t="s">
        <v>45</v>
      </c>
      <c r="AB43" t="s">
        <v>95</v>
      </c>
      <c r="AC43" t="s">
        <v>140</v>
      </c>
    </row>
    <row r="44" spans="1:29" x14ac:dyDescent="0.3">
      <c r="A44" t="s">
        <v>270</v>
      </c>
      <c r="B44" t="s">
        <v>271</v>
      </c>
      <c r="C44">
        <v>7057692752</v>
      </c>
      <c r="D44">
        <v>9766683541</v>
      </c>
      <c r="E44" t="s">
        <v>272</v>
      </c>
      <c r="F44" t="s">
        <v>47</v>
      </c>
      <c r="G44">
        <v>2024</v>
      </c>
      <c r="H44" t="s">
        <v>57</v>
      </c>
      <c r="I44" t="s">
        <v>48</v>
      </c>
      <c r="J44" t="s">
        <v>32</v>
      </c>
      <c r="K44" t="s">
        <v>50</v>
      </c>
      <c r="L44" t="s">
        <v>67</v>
      </c>
      <c r="M44" t="s">
        <v>40</v>
      </c>
      <c r="N44" t="s">
        <v>68</v>
      </c>
      <c r="O44" t="s">
        <v>37</v>
      </c>
      <c r="P44" t="s">
        <v>38</v>
      </c>
      <c r="Q44" t="s">
        <v>40</v>
      </c>
      <c r="R44" t="s">
        <v>39</v>
      </c>
      <c r="S44" t="s">
        <v>40</v>
      </c>
      <c r="T44" t="s">
        <v>59</v>
      </c>
      <c r="U44" t="s">
        <v>40</v>
      </c>
      <c r="V44" t="s">
        <v>38</v>
      </c>
      <c r="W44" t="s">
        <v>60</v>
      </c>
      <c r="X44" t="s">
        <v>54</v>
      </c>
      <c r="Y44" t="s">
        <v>60</v>
      </c>
      <c r="Z44" t="s">
        <v>56</v>
      </c>
      <c r="AA44" t="s">
        <v>38</v>
      </c>
      <c r="AB44" t="s">
        <v>46</v>
      </c>
      <c r="AC44" t="s">
        <v>140</v>
      </c>
    </row>
    <row r="45" spans="1:29" x14ac:dyDescent="0.3">
      <c r="A45" t="s">
        <v>273</v>
      </c>
      <c r="B45" t="s">
        <v>274</v>
      </c>
      <c r="C45">
        <v>9022376647</v>
      </c>
      <c r="E45" t="s">
        <v>275</v>
      </c>
      <c r="F45" t="s">
        <v>47</v>
      </c>
      <c r="G45">
        <v>2024</v>
      </c>
      <c r="H45" t="s">
        <v>30</v>
      </c>
      <c r="I45" t="s">
        <v>48</v>
      </c>
      <c r="J45" t="s">
        <v>49</v>
      </c>
      <c r="K45" t="s">
        <v>70</v>
      </c>
      <c r="L45" t="s">
        <v>67</v>
      </c>
      <c r="M45" t="s">
        <v>40</v>
      </c>
      <c r="N45" t="s">
        <v>68</v>
      </c>
      <c r="O45" t="s">
        <v>58</v>
      </c>
      <c r="P45" t="s">
        <v>38</v>
      </c>
      <c r="Q45" t="s">
        <v>40</v>
      </c>
      <c r="R45" t="s">
        <v>40</v>
      </c>
      <c r="S45" t="s">
        <v>40</v>
      </c>
      <c r="T45" t="s">
        <v>59</v>
      </c>
      <c r="U45" t="s">
        <v>40</v>
      </c>
      <c r="V45" t="s">
        <v>38</v>
      </c>
      <c r="W45" t="s">
        <v>60</v>
      </c>
      <c r="X45" t="s">
        <v>43</v>
      </c>
      <c r="Y45" t="s">
        <v>42</v>
      </c>
      <c r="Z45" t="s">
        <v>56</v>
      </c>
      <c r="AA45" t="s">
        <v>43</v>
      </c>
      <c r="AB45" t="s">
        <v>213</v>
      </c>
      <c r="AC45" t="s">
        <v>140</v>
      </c>
    </row>
    <row r="46" spans="1:29" x14ac:dyDescent="0.3">
      <c r="A46" t="s">
        <v>276</v>
      </c>
      <c r="B46" t="s">
        <v>277</v>
      </c>
      <c r="C46">
        <v>8411000464</v>
      </c>
      <c r="D46">
        <v>8411000464</v>
      </c>
      <c r="E46" t="s">
        <v>278</v>
      </c>
      <c r="F46" t="s">
        <v>47</v>
      </c>
      <c r="G46">
        <v>2024</v>
      </c>
      <c r="H46" t="s">
        <v>57</v>
      </c>
      <c r="I46" t="s">
        <v>48</v>
      </c>
      <c r="J46" t="s">
        <v>49</v>
      </c>
      <c r="K46" t="s">
        <v>50</v>
      </c>
      <c r="L46" t="s">
        <v>67</v>
      </c>
      <c r="M46" t="s">
        <v>40</v>
      </c>
      <c r="N46" t="s">
        <v>36</v>
      </c>
      <c r="O46" t="s">
        <v>37</v>
      </c>
      <c r="P46" t="s">
        <v>38</v>
      </c>
      <c r="Q46" t="s">
        <v>39</v>
      </c>
      <c r="R46" t="s">
        <v>40</v>
      </c>
      <c r="S46" t="s">
        <v>39</v>
      </c>
      <c r="T46" t="s">
        <v>41</v>
      </c>
      <c r="U46" t="s">
        <v>36</v>
      </c>
      <c r="V46" t="s">
        <v>38</v>
      </c>
      <c r="W46" t="s">
        <v>60</v>
      </c>
      <c r="X46" t="s">
        <v>38</v>
      </c>
      <c r="Y46" t="s">
        <v>60</v>
      </c>
      <c r="Z46" t="s">
        <v>56</v>
      </c>
      <c r="AA46" t="s">
        <v>38</v>
      </c>
      <c r="AB46" t="s">
        <v>46</v>
      </c>
      <c r="AC46" t="s">
        <v>140</v>
      </c>
    </row>
    <row r="47" spans="1:29" x14ac:dyDescent="0.3">
      <c r="A47" t="s">
        <v>279</v>
      </c>
      <c r="B47" t="s">
        <v>280</v>
      </c>
      <c r="C47">
        <v>9356214765</v>
      </c>
      <c r="D47">
        <v>7387476726</v>
      </c>
      <c r="E47" t="s">
        <v>281</v>
      </c>
      <c r="F47" t="s">
        <v>29</v>
      </c>
      <c r="G47">
        <v>2024</v>
      </c>
      <c r="H47" t="s">
        <v>57</v>
      </c>
      <c r="I47" t="s">
        <v>48</v>
      </c>
      <c r="J47" t="s">
        <v>32</v>
      </c>
      <c r="K47" t="s">
        <v>33</v>
      </c>
      <c r="L47" t="s">
        <v>34</v>
      </c>
      <c r="M47" t="s">
        <v>39</v>
      </c>
      <c r="N47" t="s">
        <v>63</v>
      </c>
      <c r="O47" t="s">
        <v>64</v>
      </c>
      <c r="P47" t="s">
        <v>54</v>
      </c>
      <c r="Q47" t="s">
        <v>39</v>
      </c>
      <c r="R47" t="s">
        <v>39</v>
      </c>
      <c r="S47" t="s">
        <v>39</v>
      </c>
      <c r="T47" t="s">
        <v>65</v>
      </c>
      <c r="U47" t="s">
        <v>39</v>
      </c>
      <c r="V47" t="s">
        <v>54</v>
      </c>
      <c r="W47" t="s">
        <v>60</v>
      </c>
      <c r="X47" t="s">
        <v>54</v>
      </c>
      <c r="Y47" t="s">
        <v>66</v>
      </c>
      <c r="Z47" t="s">
        <v>44</v>
      </c>
      <c r="AA47" t="s">
        <v>45</v>
      </c>
      <c r="AB47" t="s">
        <v>74</v>
      </c>
      <c r="AC47" t="s">
        <v>140</v>
      </c>
    </row>
    <row r="48" spans="1:29" x14ac:dyDescent="0.3">
      <c r="A48" t="s">
        <v>282</v>
      </c>
      <c r="B48" t="s">
        <v>283</v>
      </c>
      <c r="C48">
        <v>9356230672</v>
      </c>
      <c r="E48" t="s">
        <v>284</v>
      </c>
      <c r="F48" t="s">
        <v>47</v>
      </c>
      <c r="G48">
        <v>2024</v>
      </c>
      <c r="H48" t="s">
        <v>57</v>
      </c>
      <c r="I48" t="s">
        <v>48</v>
      </c>
      <c r="J48" t="s">
        <v>49</v>
      </c>
      <c r="K48" t="s">
        <v>50</v>
      </c>
      <c r="L48" t="s">
        <v>34</v>
      </c>
      <c r="M48" t="s">
        <v>35</v>
      </c>
      <c r="N48" t="s">
        <v>68</v>
      </c>
      <c r="O48" t="s">
        <v>37</v>
      </c>
      <c r="P48" t="s">
        <v>38</v>
      </c>
      <c r="Q48" t="s">
        <v>40</v>
      </c>
      <c r="R48" t="s">
        <v>40</v>
      </c>
      <c r="S48" t="s">
        <v>39</v>
      </c>
      <c r="T48" t="s">
        <v>59</v>
      </c>
      <c r="U48" t="s">
        <v>35</v>
      </c>
      <c r="V48" t="s">
        <v>38</v>
      </c>
      <c r="W48" t="s">
        <v>60</v>
      </c>
      <c r="X48" t="s">
        <v>38</v>
      </c>
      <c r="Y48" t="s">
        <v>60</v>
      </c>
      <c r="Z48" t="s">
        <v>56</v>
      </c>
      <c r="AA48" t="s">
        <v>38</v>
      </c>
      <c r="AB48" t="s">
        <v>285</v>
      </c>
      <c r="AC48" t="s">
        <v>140</v>
      </c>
    </row>
    <row r="49" spans="1:29" x14ac:dyDescent="0.3">
      <c r="A49" t="s">
        <v>286</v>
      </c>
      <c r="B49" t="s">
        <v>287</v>
      </c>
      <c r="C49">
        <v>7038428355</v>
      </c>
      <c r="E49" t="s">
        <v>288</v>
      </c>
      <c r="F49" t="s">
        <v>47</v>
      </c>
      <c r="G49">
        <v>2024</v>
      </c>
      <c r="H49" t="s">
        <v>57</v>
      </c>
      <c r="I49" t="s">
        <v>48</v>
      </c>
      <c r="J49" t="s">
        <v>32</v>
      </c>
      <c r="K49" t="s">
        <v>50</v>
      </c>
      <c r="L49" t="s">
        <v>34</v>
      </c>
      <c r="M49" t="s">
        <v>40</v>
      </c>
      <c r="N49" t="s">
        <v>68</v>
      </c>
      <c r="O49" t="s">
        <v>37</v>
      </c>
      <c r="P49" t="s">
        <v>38</v>
      </c>
      <c r="Q49" t="s">
        <v>40</v>
      </c>
      <c r="R49" t="s">
        <v>39</v>
      </c>
      <c r="S49" t="s">
        <v>40</v>
      </c>
      <c r="T49" t="s">
        <v>59</v>
      </c>
      <c r="U49" t="s">
        <v>40</v>
      </c>
      <c r="V49" t="s">
        <v>38</v>
      </c>
      <c r="W49" t="s">
        <v>60</v>
      </c>
      <c r="X49" t="s">
        <v>38</v>
      </c>
      <c r="Y49" t="s">
        <v>60</v>
      </c>
      <c r="Z49" t="s">
        <v>56</v>
      </c>
      <c r="AA49" t="s">
        <v>38</v>
      </c>
      <c r="AB49" t="s">
        <v>46</v>
      </c>
      <c r="AC49" t="s">
        <v>140</v>
      </c>
    </row>
    <row r="50" spans="1:29" x14ac:dyDescent="0.3">
      <c r="A50" t="s">
        <v>289</v>
      </c>
      <c r="B50" t="s">
        <v>290</v>
      </c>
      <c r="C50">
        <v>8669223741</v>
      </c>
      <c r="D50">
        <v>9763248938</v>
      </c>
      <c r="E50" t="s">
        <v>291</v>
      </c>
      <c r="F50" t="s">
        <v>47</v>
      </c>
      <c r="G50">
        <v>2024</v>
      </c>
      <c r="H50" t="s">
        <v>57</v>
      </c>
      <c r="I50" t="s">
        <v>48</v>
      </c>
      <c r="J50" t="s">
        <v>32</v>
      </c>
      <c r="K50" t="s">
        <v>33</v>
      </c>
      <c r="L50" t="s">
        <v>67</v>
      </c>
      <c r="M50" t="s">
        <v>39</v>
      </c>
      <c r="N50" t="s">
        <v>36</v>
      </c>
      <c r="O50" t="s">
        <v>58</v>
      </c>
      <c r="P50" t="s">
        <v>43</v>
      </c>
      <c r="Q50" t="s">
        <v>39</v>
      </c>
      <c r="R50" t="s">
        <v>39</v>
      </c>
      <c r="S50" t="s">
        <v>39</v>
      </c>
      <c r="T50" t="s">
        <v>65</v>
      </c>
      <c r="U50" t="s">
        <v>40</v>
      </c>
      <c r="V50" t="s">
        <v>54</v>
      </c>
      <c r="W50" t="s">
        <v>66</v>
      </c>
      <c r="X50" t="s">
        <v>54</v>
      </c>
      <c r="Y50" t="s">
        <v>66</v>
      </c>
      <c r="Z50" t="s">
        <v>44</v>
      </c>
      <c r="AA50" t="s">
        <v>45</v>
      </c>
      <c r="AB50" t="s">
        <v>193</v>
      </c>
      <c r="AC50" t="s">
        <v>140</v>
      </c>
    </row>
    <row r="51" spans="1:29" x14ac:dyDescent="0.3">
      <c r="A51" t="s">
        <v>292</v>
      </c>
      <c r="B51" t="s">
        <v>293</v>
      </c>
      <c r="C51">
        <v>7972417552</v>
      </c>
      <c r="D51">
        <v>9765303771</v>
      </c>
      <c r="E51" t="s">
        <v>294</v>
      </c>
      <c r="F51" t="s">
        <v>47</v>
      </c>
      <c r="G51">
        <v>2024</v>
      </c>
      <c r="H51" t="s">
        <v>30</v>
      </c>
      <c r="I51" t="s">
        <v>48</v>
      </c>
      <c r="J51" t="s">
        <v>32</v>
      </c>
      <c r="K51" t="s">
        <v>50</v>
      </c>
      <c r="L51" t="s">
        <v>51</v>
      </c>
      <c r="M51" t="s">
        <v>40</v>
      </c>
      <c r="N51" t="s">
        <v>36</v>
      </c>
      <c r="O51" t="s">
        <v>58</v>
      </c>
      <c r="P51" t="s">
        <v>38</v>
      </c>
      <c r="Q51" t="s">
        <v>40</v>
      </c>
      <c r="R51" t="s">
        <v>40</v>
      </c>
      <c r="S51" t="s">
        <v>39</v>
      </c>
      <c r="T51" t="s">
        <v>59</v>
      </c>
      <c r="U51" t="s">
        <v>40</v>
      </c>
      <c r="V51" t="s">
        <v>38</v>
      </c>
      <c r="W51" t="s">
        <v>60</v>
      </c>
      <c r="X51" t="s">
        <v>38</v>
      </c>
      <c r="Y51" t="s">
        <v>60</v>
      </c>
      <c r="Z51" t="s">
        <v>56</v>
      </c>
      <c r="AA51" t="s">
        <v>38</v>
      </c>
      <c r="AB51" t="s">
        <v>46</v>
      </c>
      <c r="AC51" t="s">
        <v>140</v>
      </c>
    </row>
    <row r="52" spans="1:29" x14ac:dyDescent="0.3">
      <c r="A52" t="s">
        <v>295</v>
      </c>
      <c r="B52" t="s">
        <v>296</v>
      </c>
      <c r="C52">
        <v>9579630738</v>
      </c>
      <c r="D52">
        <v>9764354550</v>
      </c>
      <c r="E52" t="s">
        <v>297</v>
      </c>
      <c r="F52" t="s">
        <v>47</v>
      </c>
      <c r="G52">
        <v>2024</v>
      </c>
      <c r="H52" t="s">
        <v>57</v>
      </c>
      <c r="I52" t="s">
        <v>48</v>
      </c>
      <c r="J52" t="s">
        <v>32</v>
      </c>
      <c r="K52" t="s">
        <v>50</v>
      </c>
      <c r="L52" t="s">
        <v>67</v>
      </c>
      <c r="M52" t="s">
        <v>40</v>
      </c>
      <c r="N52" t="s">
        <v>36</v>
      </c>
      <c r="O52" t="s">
        <v>37</v>
      </c>
      <c r="P52" t="s">
        <v>38</v>
      </c>
      <c r="Q52" t="s">
        <v>40</v>
      </c>
      <c r="R52" t="s">
        <v>40</v>
      </c>
      <c r="S52" t="s">
        <v>39</v>
      </c>
      <c r="T52" t="s">
        <v>65</v>
      </c>
      <c r="U52" t="s">
        <v>40</v>
      </c>
      <c r="V52" t="s">
        <v>38</v>
      </c>
      <c r="W52" t="s">
        <v>60</v>
      </c>
      <c r="X52" t="s">
        <v>54</v>
      </c>
      <c r="Y52" t="s">
        <v>60</v>
      </c>
      <c r="Z52" t="s">
        <v>56</v>
      </c>
      <c r="AA52" t="s">
        <v>38</v>
      </c>
      <c r="AB52" t="s">
        <v>46</v>
      </c>
      <c r="AC52" t="s">
        <v>140</v>
      </c>
    </row>
    <row r="53" spans="1:29" x14ac:dyDescent="0.3">
      <c r="A53" t="s">
        <v>295</v>
      </c>
      <c r="B53" t="s">
        <v>298</v>
      </c>
      <c r="C53">
        <v>8788563981</v>
      </c>
      <c r="D53">
        <v>9503335390</v>
      </c>
      <c r="E53" t="s">
        <v>299</v>
      </c>
      <c r="F53" t="s">
        <v>47</v>
      </c>
      <c r="G53">
        <v>2024</v>
      </c>
      <c r="H53" t="s">
        <v>30</v>
      </c>
      <c r="I53" t="s">
        <v>31</v>
      </c>
      <c r="J53" t="s">
        <v>49</v>
      </c>
      <c r="K53" t="s">
        <v>50</v>
      </c>
      <c r="L53" t="s">
        <v>67</v>
      </c>
      <c r="M53" t="s">
        <v>40</v>
      </c>
      <c r="N53" t="s">
        <v>68</v>
      </c>
      <c r="O53" t="s">
        <v>58</v>
      </c>
      <c r="P53" t="s">
        <v>38</v>
      </c>
      <c r="Q53" t="s">
        <v>40</v>
      </c>
      <c r="R53" t="s">
        <v>40</v>
      </c>
      <c r="S53" t="s">
        <v>40</v>
      </c>
      <c r="T53" t="s">
        <v>59</v>
      </c>
      <c r="U53" t="s">
        <v>40</v>
      </c>
      <c r="V53" t="s">
        <v>38</v>
      </c>
      <c r="W53" t="s">
        <v>60</v>
      </c>
      <c r="X53" t="s">
        <v>38</v>
      </c>
      <c r="Y53" t="s">
        <v>60</v>
      </c>
      <c r="Z53" t="s">
        <v>56</v>
      </c>
      <c r="AA53" t="s">
        <v>38</v>
      </c>
      <c r="AB53" s="1" t="s">
        <v>235</v>
      </c>
      <c r="AC53" t="s">
        <v>140</v>
      </c>
    </row>
    <row r="54" spans="1:29" x14ac:dyDescent="0.3">
      <c r="A54" t="s">
        <v>300</v>
      </c>
      <c r="B54" t="s">
        <v>301</v>
      </c>
      <c r="C54">
        <v>7875186782</v>
      </c>
      <c r="E54" t="s">
        <v>302</v>
      </c>
      <c r="F54" t="s">
        <v>47</v>
      </c>
      <c r="G54">
        <v>2024</v>
      </c>
      <c r="H54" t="s">
        <v>57</v>
      </c>
      <c r="I54" t="s">
        <v>48</v>
      </c>
      <c r="J54" t="s">
        <v>49</v>
      </c>
      <c r="K54" t="s">
        <v>50</v>
      </c>
      <c r="L54" t="s">
        <v>67</v>
      </c>
      <c r="M54" t="s">
        <v>35</v>
      </c>
      <c r="N54" t="s">
        <v>68</v>
      </c>
      <c r="O54" t="s">
        <v>37</v>
      </c>
      <c r="P54" t="s">
        <v>38</v>
      </c>
      <c r="Q54" t="s">
        <v>40</v>
      </c>
      <c r="R54" t="s">
        <v>40</v>
      </c>
      <c r="S54" t="s">
        <v>40</v>
      </c>
      <c r="T54" t="s">
        <v>59</v>
      </c>
      <c r="U54" t="s">
        <v>40</v>
      </c>
      <c r="V54" t="s">
        <v>38</v>
      </c>
      <c r="W54" t="s">
        <v>60</v>
      </c>
      <c r="X54" t="s">
        <v>54</v>
      </c>
      <c r="Y54" t="s">
        <v>66</v>
      </c>
      <c r="Z54" t="s">
        <v>56</v>
      </c>
      <c r="AA54" t="s">
        <v>38</v>
      </c>
      <c r="AB54" t="s">
        <v>46</v>
      </c>
      <c r="AC54" t="s">
        <v>140</v>
      </c>
    </row>
    <row r="55" spans="1:29" x14ac:dyDescent="0.3">
      <c r="A55" t="s">
        <v>303</v>
      </c>
      <c r="B55" t="s">
        <v>304</v>
      </c>
      <c r="C55">
        <v>9970983374</v>
      </c>
      <c r="E55" t="s">
        <v>305</v>
      </c>
      <c r="F55" t="s">
        <v>47</v>
      </c>
      <c r="G55">
        <v>2024</v>
      </c>
      <c r="H55" t="s">
        <v>30</v>
      </c>
      <c r="I55" t="s">
        <v>48</v>
      </c>
      <c r="J55" t="s">
        <v>32</v>
      </c>
      <c r="K55" t="s">
        <v>70</v>
      </c>
      <c r="L55" t="s">
        <v>67</v>
      </c>
      <c r="M55" t="s">
        <v>35</v>
      </c>
      <c r="N55" t="s">
        <v>36</v>
      </c>
      <c r="O55" t="s">
        <v>58</v>
      </c>
      <c r="P55" t="s">
        <v>43</v>
      </c>
      <c r="Q55" t="s">
        <v>53</v>
      </c>
      <c r="R55" t="s">
        <v>40</v>
      </c>
      <c r="S55" t="s">
        <v>40</v>
      </c>
      <c r="T55" t="s">
        <v>59</v>
      </c>
      <c r="U55" t="s">
        <v>35</v>
      </c>
      <c r="V55" t="s">
        <v>43</v>
      </c>
      <c r="W55" t="s">
        <v>60</v>
      </c>
      <c r="X55" t="s">
        <v>38</v>
      </c>
      <c r="Y55" t="s">
        <v>60</v>
      </c>
      <c r="Z55" t="s">
        <v>56</v>
      </c>
      <c r="AA55" t="s">
        <v>38</v>
      </c>
      <c r="AB55" t="s">
        <v>46</v>
      </c>
      <c r="AC55" t="s">
        <v>140</v>
      </c>
    </row>
    <row r="56" spans="1:29" x14ac:dyDescent="0.3">
      <c r="A56" t="s">
        <v>306</v>
      </c>
      <c r="B56" t="s">
        <v>307</v>
      </c>
      <c r="C56">
        <v>9309518965</v>
      </c>
      <c r="D56">
        <v>9823509864</v>
      </c>
      <c r="E56" t="s">
        <v>308</v>
      </c>
      <c r="F56" t="s">
        <v>47</v>
      </c>
      <c r="G56">
        <v>2024</v>
      </c>
      <c r="H56" t="s">
        <v>57</v>
      </c>
      <c r="I56" t="s">
        <v>31</v>
      </c>
      <c r="J56" t="s">
        <v>32</v>
      </c>
      <c r="K56" t="s">
        <v>33</v>
      </c>
      <c r="L56" t="s">
        <v>67</v>
      </c>
      <c r="M56" t="s">
        <v>40</v>
      </c>
      <c r="N56" t="s">
        <v>63</v>
      </c>
      <c r="O56" t="s">
        <v>37</v>
      </c>
      <c r="P56" t="s">
        <v>38</v>
      </c>
      <c r="Q56" t="s">
        <v>39</v>
      </c>
      <c r="R56" t="s">
        <v>39</v>
      </c>
      <c r="S56" t="s">
        <v>39</v>
      </c>
      <c r="T56" t="s">
        <v>59</v>
      </c>
      <c r="U56" t="s">
        <v>39</v>
      </c>
      <c r="V56" t="s">
        <v>54</v>
      </c>
      <c r="W56" t="s">
        <v>60</v>
      </c>
      <c r="X56" t="s">
        <v>38</v>
      </c>
      <c r="Y56" t="s">
        <v>66</v>
      </c>
      <c r="Z56" t="s">
        <v>44</v>
      </c>
      <c r="AA56" t="s">
        <v>45</v>
      </c>
      <c r="AB56" t="s">
        <v>46</v>
      </c>
      <c r="AC56" t="s">
        <v>140</v>
      </c>
    </row>
    <row r="57" spans="1:29" x14ac:dyDescent="0.3">
      <c r="A57" t="s">
        <v>309</v>
      </c>
      <c r="B57" t="s">
        <v>310</v>
      </c>
      <c r="C57">
        <v>7841955701</v>
      </c>
      <c r="E57" t="s">
        <v>311</v>
      </c>
      <c r="F57" t="s">
        <v>47</v>
      </c>
      <c r="G57">
        <v>2024</v>
      </c>
      <c r="H57" t="s">
        <v>57</v>
      </c>
      <c r="I57" t="s">
        <v>31</v>
      </c>
      <c r="J57" t="s">
        <v>32</v>
      </c>
      <c r="K57" t="s">
        <v>50</v>
      </c>
      <c r="L57" t="s">
        <v>34</v>
      </c>
      <c r="M57" t="s">
        <v>39</v>
      </c>
      <c r="N57" t="s">
        <v>72</v>
      </c>
      <c r="O57" t="s">
        <v>37</v>
      </c>
      <c r="P57" t="s">
        <v>54</v>
      </c>
      <c r="Q57" t="s">
        <v>39</v>
      </c>
      <c r="R57" t="s">
        <v>40</v>
      </c>
      <c r="S57" t="s">
        <v>40</v>
      </c>
      <c r="T57" t="s">
        <v>59</v>
      </c>
      <c r="U57" t="s">
        <v>40</v>
      </c>
      <c r="V57" t="s">
        <v>38</v>
      </c>
      <c r="W57" t="s">
        <v>66</v>
      </c>
      <c r="X57" t="s">
        <v>54</v>
      </c>
      <c r="Y57" t="s">
        <v>66</v>
      </c>
      <c r="Z57" t="s">
        <v>44</v>
      </c>
      <c r="AA57" t="s">
        <v>38</v>
      </c>
      <c r="AB57" t="s">
        <v>46</v>
      </c>
      <c r="AC57" t="s">
        <v>140</v>
      </c>
    </row>
    <row r="58" spans="1:29" x14ac:dyDescent="0.3">
      <c r="A58" t="s">
        <v>312</v>
      </c>
      <c r="B58" t="s">
        <v>313</v>
      </c>
      <c r="C58">
        <v>7709896653</v>
      </c>
      <c r="D58">
        <v>8767714382</v>
      </c>
      <c r="E58" t="s">
        <v>314</v>
      </c>
      <c r="F58" t="s">
        <v>47</v>
      </c>
      <c r="G58">
        <v>2024</v>
      </c>
      <c r="H58" t="s">
        <v>30</v>
      </c>
      <c r="I58" t="s">
        <v>48</v>
      </c>
      <c r="J58" t="s">
        <v>49</v>
      </c>
      <c r="K58" t="s">
        <v>50</v>
      </c>
      <c r="L58" t="s">
        <v>67</v>
      </c>
      <c r="M58" t="s">
        <v>36</v>
      </c>
      <c r="N58" t="s">
        <v>72</v>
      </c>
      <c r="O58" t="s">
        <v>37</v>
      </c>
      <c r="P58" t="s">
        <v>38</v>
      </c>
      <c r="Q58" t="s">
        <v>40</v>
      </c>
      <c r="R58" t="s">
        <v>36</v>
      </c>
      <c r="S58" t="s">
        <v>40</v>
      </c>
      <c r="T58" t="s">
        <v>315</v>
      </c>
      <c r="U58" t="s">
        <v>36</v>
      </c>
      <c r="V58" t="s">
        <v>43</v>
      </c>
      <c r="W58" t="s">
        <v>60</v>
      </c>
      <c r="X58" t="s">
        <v>38</v>
      </c>
      <c r="Y58" t="s">
        <v>60</v>
      </c>
      <c r="Z58" t="s">
        <v>56</v>
      </c>
      <c r="AA58" t="s">
        <v>38</v>
      </c>
      <c r="AB58" t="s">
        <v>46</v>
      </c>
      <c r="AC58" t="s">
        <v>140</v>
      </c>
    </row>
    <row r="59" spans="1:29" x14ac:dyDescent="0.3">
      <c r="A59" t="s">
        <v>316</v>
      </c>
      <c r="B59" t="s">
        <v>317</v>
      </c>
      <c r="C59">
        <v>9527272746</v>
      </c>
      <c r="D59">
        <v>9527272746</v>
      </c>
      <c r="E59" t="s">
        <v>318</v>
      </c>
      <c r="F59" t="s">
        <v>47</v>
      </c>
      <c r="G59">
        <v>2024</v>
      </c>
      <c r="H59" t="s">
        <v>57</v>
      </c>
      <c r="I59" t="s">
        <v>48</v>
      </c>
      <c r="J59" t="s">
        <v>49</v>
      </c>
      <c r="K59" t="s">
        <v>33</v>
      </c>
      <c r="L59" t="s">
        <v>34</v>
      </c>
      <c r="M59" t="s">
        <v>39</v>
      </c>
      <c r="N59" t="s">
        <v>68</v>
      </c>
      <c r="O59" t="s">
        <v>37</v>
      </c>
      <c r="P59" t="s">
        <v>54</v>
      </c>
      <c r="Q59" t="s">
        <v>39</v>
      </c>
      <c r="R59" t="s">
        <v>35</v>
      </c>
      <c r="S59" t="s">
        <v>39</v>
      </c>
      <c r="T59" t="s">
        <v>59</v>
      </c>
      <c r="U59" t="s">
        <v>39</v>
      </c>
      <c r="V59" t="s">
        <v>38</v>
      </c>
      <c r="W59" t="s">
        <v>60</v>
      </c>
      <c r="X59" t="s">
        <v>38</v>
      </c>
      <c r="Y59" t="s">
        <v>66</v>
      </c>
      <c r="Z59" t="s">
        <v>44</v>
      </c>
      <c r="AA59" t="s">
        <v>38</v>
      </c>
      <c r="AB59" t="s">
        <v>46</v>
      </c>
      <c r="AC59" t="s">
        <v>140</v>
      </c>
    </row>
    <row r="60" spans="1:29" x14ac:dyDescent="0.3">
      <c r="A60" t="s">
        <v>319</v>
      </c>
      <c r="B60" t="s">
        <v>320</v>
      </c>
      <c r="C60">
        <v>9307986534</v>
      </c>
      <c r="D60" t="s">
        <v>184</v>
      </c>
      <c r="E60" t="s">
        <v>321</v>
      </c>
      <c r="F60" t="s">
        <v>47</v>
      </c>
      <c r="G60">
        <v>2024</v>
      </c>
      <c r="H60" t="s">
        <v>57</v>
      </c>
      <c r="I60" t="s">
        <v>48</v>
      </c>
      <c r="J60" t="s">
        <v>220</v>
      </c>
      <c r="K60" t="s">
        <v>50</v>
      </c>
      <c r="L60" t="s">
        <v>67</v>
      </c>
      <c r="M60" t="s">
        <v>35</v>
      </c>
      <c r="N60" t="s">
        <v>52</v>
      </c>
      <c r="O60" t="s">
        <v>37</v>
      </c>
      <c r="P60" t="s">
        <v>54</v>
      </c>
      <c r="Q60" t="s">
        <v>39</v>
      </c>
      <c r="R60" t="s">
        <v>39</v>
      </c>
      <c r="S60" t="s">
        <v>39</v>
      </c>
      <c r="T60" t="s">
        <v>59</v>
      </c>
      <c r="U60" t="s">
        <v>36</v>
      </c>
      <c r="V60" t="s">
        <v>38</v>
      </c>
      <c r="W60" t="s">
        <v>60</v>
      </c>
      <c r="X60" t="s">
        <v>38</v>
      </c>
      <c r="Y60" t="s">
        <v>60</v>
      </c>
      <c r="Z60" t="s">
        <v>44</v>
      </c>
      <c r="AA60" t="s">
        <v>38</v>
      </c>
      <c r="AB60" t="s">
        <v>184</v>
      </c>
      <c r="AC60" s="7">
        <v>37204</v>
      </c>
    </row>
    <row r="61" spans="1:29" x14ac:dyDescent="0.3">
      <c r="A61" t="s">
        <v>319</v>
      </c>
      <c r="B61" t="s">
        <v>322</v>
      </c>
      <c r="C61">
        <v>7559139883</v>
      </c>
      <c r="E61" t="s">
        <v>323</v>
      </c>
      <c r="F61" t="s">
        <v>47</v>
      </c>
      <c r="G61">
        <v>2024</v>
      </c>
      <c r="H61" t="s">
        <v>57</v>
      </c>
      <c r="I61" t="s">
        <v>48</v>
      </c>
      <c r="J61" t="s">
        <v>49</v>
      </c>
      <c r="K61" t="s">
        <v>50</v>
      </c>
      <c r="L61" t="s">
        <v>34</v>
      </c>
      <c r="M61" t="s">
        <v>39</v>
      </c>
      <c r="N61" t="s">
        <v>68</v>
      </c>
      <c r="O61" t="s">
        <v>37</v>
      </c>
      <c r="P61" t="s">
        <v>38</v>
      </c>
      <c r="Q61" t="s">
        <v>39</v>
      </c>
      <c r="R61" t="s">
        <v>35</v>
      </c>
      <c r="S61" t="s">
        <v>39</v>
      </c>
      <c r="T61" t="s">
        <v>59</v>
      </c>
      <c r="U61" t="s">
        <v>39</v>
      </c>
      <c r="V61" t="s">
        <v>38</v>
      </c>
      <c r="W61" t="s">
        <v>60</v>
      </c>
      <c r="X61" t="s">
        <v>38</v>
      </c>
      <c r="Y61" t="s">
        <v>66</v>
      </c>
      <c r="Z61" t="s">
        <v>44</v>
      </c>
      <c r="AA61" t="s">
        <v>38</v>
      </c>
      <c r="AB61" t="s">
        <v>46</v>
      </c>
      <c r="AC61" t="s">
        <v>140</v>
      </c>
    </row>
    <row r="62" spans="1:29" ht="16.5" customHeight="1" x14ac:dyDescent="0.3">
      <c r="A62" t="s">
        <v>324</v>
      </c>
      <c r="B62" t="s">
        <v>325</v>
      </c>
      <c r="C62">
        <v>9373087078</v>
      </c>
      <c r="D62">
        <v>9373087078</v>
      </c>
      <c r="E62" t="s">
        <v>326</v>
      </c>
      <c r="F62" t="s">
        <v>47</v>
      </c>
      <c r="G62">
        <v>2024</v>
      </c>
      <c r="H62" t="s">
        <v>30</v>
      </c>
      <c r="I62" t="s">
        <v>48</v>
      </c>
      <c r="J62" t="s">
        <v>49</v>
      </c>
      <c r="K62" t="s">
        <v>70</v>
      </c>
      <c r="L62" t="s">
        <v>51</v>
      </c>
      <c r="M62" t="s">
        <v>35</v>
      </c>
      <c r="N62" t="s">
        <v>52</v>
      </c>
      <c r="O62" t="s">
        <v>37</v>
      </c>
      <c r="P62" t="s">
        <v>38</v>
      </c>
      <c r="Q62" t="s">
        <v>53</v>
      </c>
      <c r="R62" t="s">
        <v>36</v>
      </c>
      <c r="S62" t="s">
        <v>39</v>
      </c>
      <c r="T62" t="s">
        <v>71</v>
      </c>
      <c r="U62" t="s">
        <v>36</v>
      </c>
      <c r="V62" t="s">
        <v>38</v>
      </c>
      <c r="W62" t="s">
        <v>60</v>
      </c>
      <c r="X62" t="s">
        <v>38</v>
      </c>
      <c r="Y62" t="s">
        <v>42</v>
      </c>
      <c r="Z62" t="s">
        <v>56</v>
      </c>
      <c r="AA62" t="s">
        <v>38</v>
      </c>
      <c r="AB62" t="s">
        <v>327</v>
      </c>
      <c r="AC62" t="s">
        <v>140</v>
      </c>
    </row>
    <row r="63" spans="1:29" x14ac:dyDescent="0.3">
      <c r="A63" t="s">
        <v>328</v>
      </c>
      <c r="B63" t="s">
        <v>329</v>
      </c>
      <c r="C63">
        <v>7448249327</v>
      </c>
      <c r="E63" t="s">
        <v>330</v>
      </c>
      <c r="F63" t="s">
        <v>29</v>
      </c>
      <c r="G63">
        <v>2024</v>
      </c>
      <c r="H63" t="s">
        <v>57</v>
      </c>
      <c r="I63" t="s">
        <v>48</v>
      </c>
      <c r="J63" t="s">
        <v>32</v>
      </c>
      <c r="K63" t="s">
        <v>33</v>
      </c>
      <c r="L63" t="s">
        <v>67</v>
      </c>
      <c r="M63" t="s">
        <v>40</v>
      </c>
      <c r="N63" t="s">
        <v>72</v>
      </c>
      <c r="O63" t="s">
        <v>64</v>
      </c>
      <c r="P63" t="s">
        <v>38</v>
      </c>
      <c r="Q63" t="s">
        <v>40</v>
      </c>
      <c r="R63" t="s">
        <v>39</v>
      </c>
      <c r="S63" t="s">
        <v>40</v>
      </c>
      <c r="T63" t="s">
        <v>65</v>
      </c>
      <c r="U63" t="s">
        <v>40</v>
      </c>
      <c r="V63" t="s">
        <v>38</v>
      </c>
      <c r="W63" t="s">
        <v>66</v>
      </c>
      <c r="X63" t="s">
        <v>38</v>
      </c>
      <c r="Y63" t="s">
        <v>60</v>
      </c>
      <c r="Z63" t="s">
        <v>44</v>
      </c>
      <c r="AA63" t="s">
        <v>38</v>
      </c>
      <c r="AB63" t="s">
        <v>46</v>
      </c>
      <c r="AC63" t="s">
        <v>140</v>
      </c>
    </row>
    <row r="64" spans="1:29" x14ac:dyDescent="0.3">
      <c r="A64" t="s">
        <v>331</v>
      </c>
      <c r="B64" t="s">
        <v>332</v>
      </c>
      <c r="C64">
        <v>9307285358</v>
      </c>
      <c r="E64" t="s">
        <v>333</v>
      </c>
      <c r="F64" t="s">
        <v>47</v>
      </c>
      <c r="G64">
        <v>2024</v>
      </c>
      <c r="H64" t="s">
        <v>57</v>
      </c>
      <c r="I64" t="s">
        <v>31</v>
      </c>
      <c r="J64" t="s">
        <v>32</v>
      </c>
      <c r="K64" t="s">
        <v>50</v>
      </c>
      <c r="L64" t="s">
        <v>34</v>
      </c>
      <c r="M64" t="s">
        <v>39</v>
      </c>
      <c r="N64" t="s">
        <v>72</v>
      </c>
      <c r="O64" t="s">
        <v>37</v>
      </c>
      <c r="P64" t="s">
        <v>38</v>
      </c>
      <c r="Q64" t="s">
        <v>39</v>
      </c>
      <c r="R64" t="s">
        <v>40</v>
      </c>
      <c r="S64" t="s">
        <v>39</v>
      </c>
      <c r="T64" t="s">
        <v>65</v>
      </c>
      <c r="U64" t="s">
        <v>40</v>
      </c>
      <c r="V64" t="s">
        <v>38</v>
      </c>
      <c r="W64" t="s">
        <v>66</v>
      </c>
      <c r="X64" t="s">
        <v>54</v>
      </c>
      <c r="Y64" t="s">
        <v>66</v>
      </c>
      <c r="Z64" t="s">
        <v>44</v>
      </c>
      <c r="AA64" t="s">
        <v>45</v>
      </c>
      <c r="AB64" t="s">
        <v>74</v>
      </c>
      <c r="AC64" t="s">
        <v>140</v>
      </c>
    </row>
    <row r="65" spans="1:29" x14ac:dyDescent="0.3">
      <c r="A65" t="s">
        <v>334</v>
      </c>
      <c r="B65" t="s">
        <v>335</v>
      </c>
      <c r="C65">
        <v>7020746360</v>
      </c>
      <c r="D65">
        <v>9359441961</v>
      </c>
      <c r="E65" t="s">
        <v>336</v>
      </c>
      <c r="F65" t="s">
        <v>47</v>
      </c>
      <c r="G65">
        <v>2024</v>
      </c>
      <c r="H65" t="s">
        <v>57</v>
      </c>
      <c r="I65" t="s">
        <v>31</v>
      </c>
      <c r="J65" t="s">
        <v>32</v>
      </c>
      <c r="K65" t="s">
        <v>50</v>
      </c>
      <c r="L65" t="s">
        <v>34</v>
      </c>
      <c r="M65" t="s">
        <v>39</v>
      </c>
      <c r="N65" t="s">
        <v>68</v>
      </c>
      <c r="O65" t="s">
        <v>37</v>
      </c>
      <c r="P65" t="s">
        <v>38</v>
      </c>
      <c r="Q65" t="s">
        <v>39</v>
      </c>
      <c r="R65" t="s">
        <v>39</v>
      </c>
      <c r="S65" t="s">
        <v>39</v>
      </c>
      <c r="T65" t="s">
        <v>65</v>
      </c>
      <c r="U65" t="s">
        <v>39</v>
      </c>
      <c r="V65" t="s">
        <v>54</v>
      </c>
      <c r="W65" t="s">
        <v>66</v>
      </c>
      <c r="X65" t="s">
        <v>54</v>
      </c>
      <c r="Y65" t="s">
        <v>66</v>
      </c>
      <c r="Z65" t="s">
        <v>44</v>
      </c>
      <c r="AA65" t="s">
        <v>45</v>
      </c>
      <c r="AB65" t="s">
        <v>46</v>
      </c>
      <c r="AC65" t="s">
        <v>140</v>
      </c>
    </row>
    <row r="66" spans="1:29" x14ac:dyDescent="0.3">
      <c r="A66" t="s">
        <v>337</v>
      </c>
      <c r="B66" t="s">
        <v>338</v>
      </c>
      <c r="C66">
        <v>7887795183</v>
      </c>
      <c r="E66" t="s">
        <v>339</v>
      </c>
      <c r="F66" t="s">
        <v>29</v>
      </c>
      <c r="G66">
        <v>2024</v>
      </c>
      <c r="H66" t="s">
        <v>57</v>
      </c>
      <c r="I66" t="s">
        <v>31</v>
      </c>
      <c r="J66" t="s">
        <v>32</v>
      </c>
      <c r="K66" t="s">
        <v>33</v>
      </c>
      <c r="L66" t="s">
        <v>67</v>
      </c>
      <c r="M66" t="s">
        <v>40</v>
      </c>
      <c r="N66" t="s">
        <v>68</v>
      </c>
      <c r="O66" t="s">
        <v>37</v>
      </c>
      <c r="P66" t="s">
        <v>38</v>
      </c>
      <c r="Q66" t="s">
        <v>39</v>
      </c>
      <c r="R66" t="s">
        <v>39</v>
      </c>
      <c r="S66" t="s">
        <v>39</v>
      </c>
      <c r="T66" t="s">
        <v>65</v>
      </c>
      <c r="U66" t="s">
        <v>39</v>
      </c>
      <c r="V66" t="s">
        <v>38</v>
      </c>
      <c r="W66" t="s">
        <v>60</v>
      </c>
      <c r="X66" t="s">
        <v>38</v>
      </c>
      <c r="Y66" t="s">
        <v>60</v>
      </c>
      <c r="Z66" t="s">
        <v>44</v>
      </c>
      <c r="AA66" t="s">
        <v>38</v>
      </c>
      <c r="AB66" t="s">
        <v>46</v>
      </c>
      <c r="AC66" t="s">
        <v>140</v>
      </c>
    </row>
    <row r="67" spans="1:29" x14ac:dyDescent="0.3">
      <c r="A67" t="s">
        <v>340</v>
      </c>
      <c r="B67" t="s">
        <v>341</v>
      </c>
      <c r="C67">
        <v>9322491759</v>
      </c>
      <c r="D67">
        <v>7057660550</v>
      </c>
      <c r="E67" t="s">
        <v>342</v>
      </c>
      <c r="F67" t="s">
        <v>47</v>
      </c>
      <c r="G67">
        <v>2024</v>
      </c>
      <c r="H67" t="s">
        <v>57</v>
      </c>
      <c r="I67" t="s">
        <v>31</v>
      </c>
      <c r="J67" t="s">
        <v>49</v>
      </c>
      <c r="K67" t="s">
        <v>50</v>
      </c>
      <c r="L67" t="s">
        <v>67</v>
      </c>
      <c r="M67" t="s">
        <v>40</v>
      </c>
      <c r="N67" t="s">
        <v>72</v>
      </c>
      <c r="O67" t="s">
        <v>37</v>
      </c>
      <c r="P67" t="s">
        <v>38</v>
      </c>
      <c r="Q67" t="s">
        <v>39</v>
      </c>
      <c r="R67" t="s">
        <v>40</v>
      </c>
      <c r="S67" t="s">
        <v>39</v>
      </c>
      <c r="T67" t="s">
        <v>65</v>
      </c>
      <c r="U67" t="s">
        <v>39</v>
      </c>
      <c r="V67" t="s">
        <v>38</v>
      </c>
      <c r="W67" t="s">
        <v>66</v>
      </c>
      <c r="X67" t="s">
        <v>38</v>
      </c>
      <c r="Y67" t="s">
        <v>66</v>
      </c>
      <c r="Z67" t="s">
        <v>44</v>
      </c>
      <c r="AA67" t="s">
        <v>38</v>
      </c>
      <c r="AB67" t="s">
        <v>46</v>
      </c>
      <c r="AC67" t="s">
        <v>140</v>
      </c>
    </row>
    <row r="68" spans="1:29" ht="20.25" customHeight="1" x14ac:dyDescent="0.3">
      <c r="A68" t="s">
        <v>343</v>
      </c>
      <c r="B68" t="s">
        <v>344</v>
      </c>
      <c r="C68">
        <v>9021029081</v>
      </c>
      <c r="D68">
        <v>9021029081</v>
      </c>
      <c r="E68" t="s">
        <v>345</v>
      </c>
      <c r="F68" t="s">
        <v>29</v>
      </c>
      <c r="G68">
        <v>2024</v>
      </c>
      <c r="H68" t="s">
        <v>57</v>
      </c>
      <c r="I68" t="s">
        <v>48</v>
      </c>
      <c r="J68" t="s">
        <v>49</v>
      </c>
      <c r="K68" t="s">
        <v>50</v>
      </c>
      <c r="L68" t="s">
        <v>67</v>
      </c>
      <c r="M68" t="s">
        <v>40</v>
      </c>
      <c r="N68" t="s">
        <v>72</v>
      </c>
      <c r="O68" t="s">
        <v>37</v>
      </c>
      <c r="P68" t="s">
        <v>38</v>
      </c>
      <c r="Q68" t="s">
        <v>40</v>
      </c>
      <c r="R68" t="s">
        <v>40</v>
      </c>
      <c r="S68" t="s">
        <v>40</v>
      </c>
      <c r="T68" t="s">
        <v>59</v>
      </c>
      <c r="U68" t="s">
        <v>40</v>
      </c>
      <c r="V68" t="s">
        <v>38</v>
      </c>
      <c r="W68" t="s">
        <v>60</v>
      </c>
      <c r="X68" t="s">
        <v>38</v>
      </c>
      <c r="Y68" t="s">
        <v>60</v>
      </c>
      <c r="Z68" t="s">
        <v>56</v>
      </c>
      <c r="AA68" t="s">
        <v>38</v>
      </c>
      <c r="AB68" t="s">
        <v>46</v>
      </c>
      <c r="AC68" t="s">
        <v>140</v>
      </c>
    </row>
    <row r="69" spans="1:29" ht="18.75" customHeight="1" x14ac:dyDescent="0.3">
      <c r="A69" t="s">
        <v>346</v>
      </c>
      <c r="B69" t="s">
        <v>347</v>
      </c>
      <c r="C69">
        <v>8888196562</v>
      </c>
      <c r="E69" t="s">
        <v>348</v>
      </c>
      <c r="F69" t="s">
        <v>29</v>
      </c>
      <c r="G69">
        <v>2024</v>
      </c>
      <c r="H69" t="s">
        <v>30</v>
      </c>
      <c r="I69" t="s">
        <v>48</v>
      </c>
      <c r="J69" t="s">
        <v>49</v>
      </c>
      <c r="K69" t="s">
        <v>50</v>
      </c>
      <c r="L69" t="s">
        <v>67</v>
      </c>
      <c r="M69" t="s">
        <v>39</v>
      </c>
      <c r="N69" t="s">
        <v>72</v>
      </c>
      <c r="O69" t="s">
        <v>58</v>
      </c>
      <c r="P69" t="s">
        <v>38</v>
      </c>
      <c r="Q69" t="s">
        <v>40</v>
      </c>
      <c r="R69" t="s">
        <v>39</v>
      </c>
      <c r="S69" t="s">
        <v>40</v>
      </c>
      <c r="T69" t="s">
        <v>59</v>
      </c>
      <c r="U69" t="s">
        <v>40</v>
      </c>
      <c r="V69" t="s">
        <v>38</v>
      </c>
      <c r="W69" t="s">
        <v>60</v>
      </c>
      <c r="X69" t="s">
        <v>38</v>
      </c>
      <c r="Y69" t="s">
        <v>60</v>
      </c>
      <c r="Z69" t="s">
        <v>44</v>
      </c>
      <c r="AA69" t="s">
        <v>38</v>
      </c>
      <c r="AB69" t="s">
        <v>46</v>
      </c>
      <c r="AC69" t="s">
        <v>140</v>
      </c>
    </row>
    <row r="70" spans="1:29" x14ac:dyDescent="0.3">
      <c r="A70" t="s">
        <v>349</v>
      </c>
      <c r="B70" t="s">
        <v>350</v>
      </c>
      <c r="C70">
        <v>9822865697</v>
      </c>
      <c r="E70" t="s">
        <v>351</v>
      </c>
      <c r="F70" t="s">
        <v>47</v>
      </c>
      <c r="G70">
        <v>2024</v>
      </c>
      <c r="H70" t="s">
        <v>30</v>
      </c>
      <c r="I70" t="s">
        <v>48</v>
      </c>
      <c r="J70" t="s">
        <v>49</v>
      </c>
      <c r="K70" t="s">
        <v>50</v>
      </c>
      <c r="L70" t="s">
        <v>67</v>
      </c>
      <c r="M70" t="s">
        <v>39</v>
      </c>
      <c r="N70" t="s">
        <v>72</v>
      </c>
      <c r="O70" t="s">
        <v>37</v>
      </c>
      <c r="P70" t="s">
        <v>38</v>
      </c>
      <c r="Q70" t="s">
        <v>40</v>
      </c>
      <c r="R70" t="s">
        <v>40</v>
      </c>
      <c r="S70" t="s">
        <v>40</v>
      </c>
      <c r="T70" t="s">
        <v>59</v>
      </c>
      <c r="U70" t="s">
        <v>40</v>
      </c>
      <c r="V70" t="s">
        <v>38</v>
      </c>
      <c r="W70" t="s">
        <v>60</v>
      </c>
      <c r="X70" t="s">
        <v>38</v>
      </c>
      <c r="Y70" t="s">
        <v>60</v>
      </c>
      <c r="Z70" t="s">
        <v>56</v>
      </c>
      <c r="AA70" t="s">
        <v>38</v>
      </c>
      <c r="AB70" t="s">
        <v>46</v>
      </c>
      <c r="AC70" t="s">
        <v>140</v>
      </c>
    </row>
    <row r="71" spans="1:29" x14ac:dyDescent="0.3">
      <c r="A71" t="s">
        <v>352</v>
      </c>
      <c r="B71" t="s">
        <v>353</v>
      </c>
      <c r="C71">
        <v>7757801108</v>
      </c>
      <c r="D71">
        <v>7796478572</v>
      </c>
      <c r="E71" t="s">
        <v>354</v>
      </c>
      <c r="F71" t="s">
        <v>47</v>
      </c>
      <c r="G71">
        <v>2024</v>
      </c>
      <c r="H71" t="s">
        <v>57</v>
      </c>
      <c r="I71" t="s">
        <v>31</v>
      </c>
      <c r="J71" t="s">
        <v>32</v>
      </c>
      <c r="K71" t="s">
        <v>33</v>
      </c>
      <c r="L71" t="s">
        <v>67</v>
      </c>
      <c r="M71" t="s">
        <v>40</v>
      </c>
      <c r="N71" t="s">
        <v>72</v>
      </c>
      <c r="O71" t="s">
        <v>37</v>
      </c>
      <c r="P71" t="s">
        <v>54</v>
      </c>
      <c r="Q71" t="s">
        <v>40</v>
      </c>
      <c r="R71" t="s">
        <v>39</v>
      </c>
      <c r="S71" t="s">
        <v>39</v>
      </c>
      <c r="T71" t="s">
        <v>65</v>
      </c>
      <c r="U71" t="s">
        <v>40</v>
      </c>
      <c r="V71" t="s">
        <v>38</v>
      </c>
      <c r="W71" t="s">
        <v>66</v>
      </c>
      <c r="X71" t="s">
        <v>54</v>
      </c>
      <c r="Y71" t="s">
        <v>66</v>
      </c>
      <c r="Z71" t="s">
        <v>44</v>
      </c>
      <c r="AA71" t="s">
        <v>38</v>
      </c>
      <c r="AB71" t="s">
        <v>46</v>
      </c>
      <c r="AC71" t="s">
        <v>140</v>
      </c>
    </row>
    <row r="72" spans="1:29" x14ac:dyDescent="0.3">
      <c r="A72" t="s">
        <v>355</v>
      </c>
      <c r="B72" t="s">
        <v>356</v>
      </c>
      <c r="C72">
        <v>7218962982</v>
      </c>
      <c r="D72">
        <v>9359950327</v>
      </c>
      <c r="E72" t="s">
        <v>357</v>
      </c>
      <c r="F72" t="s">
        <v>29</v>
      </c>
      <c r="G72">
        <v>2024</v>
      </c>
      <c r="H72" t="s">
        <v>57</v>
      </c>
      <c r="I72" t="s">
        <v>31</v>
      </c>
      <c r="J72" t="s">
        <v>32</v>
      </c>
      <c r="K72" t="s">
        <v>33</v>
      </c>
      <c r="L72" t="s">
        <v>34</v>
      </c>
      <c r="M72" t="s">
        <v>39</v>
      </c>
      <c r="N72" t="s">
        <v>63</v>
      </c>
      <c r="O72" t="s">
        <v>64</v>
      </c>
      <c r="P72" t="s">
        <v>54</v>
      </c>
      <c r="Q72" t="s">
        <v>39</v>
      </c>
      <c r="R72" t="s">
        <v>39</v>
      </c>
      <c r="S72" t="s">
        <v>39</v>
      </c>
      <c r="T72" t="s">
        <v>65</v>
      </c>
      <c r="U72" t="s">
        <v>39</v>
      </c>
      <c r="V72" t="s">
        <v>54</v>
      </c>
      <c r="W72" t="s">
        <v>66</v>
      </c>
      <c r="X72" t="s">
        <v>54</v>
      </c>
      <c r="Y72" t="s">
        <v>66</v>
      </c>
      <c r="Z72" t="s">
        <v>44</v>
      </c>
      <c r="AA72" t="s">
        <v>45</v>
      </c>
      <c r="AB72" t="s">
        <v>46</v>
      </c>
      <c r="AC72" t="s">
        <v>140</v>
      </c>
    </row>
    <row r="73" spans="1:29" x14ac:dyDescent="0.3">
      <c r="A73" t="s">
        <v>358</v>
      </c>
      <c r="B73" t="s">
        <v>359</v>
      </c>
      <c r="C73">
        <v>7385853546</v>
      </c>
      <c r="D73">
        <v>7385853546</v>
      </c>
      <c r="E73" t="s">
        <v>360</v>
      </c>
      <c r="F73" t="s">
        <v>29</v>
      </c>
      <c r="G73">
        <v>2024</v>
      </c>
      <c r="H73" t="s">
        <v>57</v>
      </c>
      <c r="I73" t="s">
        <v>31</v>
      </c>
      <c r="J73" t="s">
        <v>32</v>
      </c>
      <c r="K73" t="s">
        <v>50</v>
      </c>
      <c r="L73" t="s">
        <v>34</v>
      </c>
      <c r="M73" t="s">
        <v>39</v>
      </c>
      <c r="N73" t="s">
        <v>63</v>
      </c>
      <c r="O73" t="s">
        <v>64</v>
      </c>
      <c r="P73" t="s">
        <v>54</v>
      </c>
      <c r="Q73" t="s">
        <v>39</v>
      </c>
      <c r="R73" t="s">
        <v>39</v>
      </c>
      <c r="S73" t="s">
        <v>39</v>
      </c>
      <c r="T73" t="s">
        <v>65</v>
      </c>
      <c r="U73" t="s">
        <v>39</v>
      </c>
      <c r="V73" t="s">
        <v>54</v>
      </c>
      <c r="W73" t="s">
        <v>66</v>
      </c>
      <c r="X73" t="s">
        <v>54</v>
      </c>
      <c r="Y73" t="s">
        <v>66</v>
      </c>
      <c r="Z73" t="s">
        <v>44</v>
      </c>
      <c r="AB73" t="s">
        <v>46</v>
      </c>
      <c r="AC73" t="s">
        <v>140</v>
      </c>
    </row>
    <row r="74" spans="1:29" x14ac:dyDescent="0.3">
      <c r="A74" t="s">
        <v>361</v>
      </c>
      <c r="B74" t="s">
        <v>362</v>
      </c>
      <c r="C74">
        <v>7972749469</v>
      </c>
      <c r="E74" t="s">
        <v>363</v>
      </c>
      <c r="F74" t="s">
        <v>29</v>
      </c>
      <c r="G74">
        <v>2024</v>
      </c>
      <c r="H74" t="s">
        <v>57</v>
      </c>
      <c r="I74" t="s">
        <v>48</v>
      </c>
      <c r="J74" t="s">
        <v>32</v>
      </c>
      <c r="K74" t="s">
        <v>33</v>
      </c>
      <c r="L74" t="s">
        <v>34</v>
      </c>
      <c r="M74" t="s">
        <v>39</v>
      </c>
      <c r="N74" t="s">
        <v>72</v>
      </c>
      <c r="O74" t="s">
        <v>64</v>
      </c>
      <c r="P74" t="s">
        <v>54</v>
      </c>
      <c r="Q74" t="s">
        <v>39</v>
      </c>
      <c r="R74" t="s">
        <v>39</v>
      </c>
      <c r="S74" t="s">
        <v>39</v>
      </c>
      <c r="T74" t="s">
        <v>65</v>
      </c>
      <c r="U74" t="s">
        <v>39</v>
      </c>
      <c r="V74" t="s">
        <v>54</v>
      </c>
      <c r="W74" t="s">
        <v>60</v>
      </c>
      <c r="X74" t="s">
        <v>38</v>
      </c>
      <c r="Y74" t="s">
        <v>66</v>
      </c>
      <c r="Z74" t="s">
        <v>44</v>
      </c>
      <c r="AA74" t="s">
        <v>38</v>
      </c>
      <c r="AB74" t="s">
        <v>46</v>
      </c>
      <c r="AC74" t="s">
        <v>140</v>
      </c>
    </row>
    <row r="75" spans="1:29" x14ac:dyDescent="0.3">
      <c r="A75" t="s">
        <v>364</v>
      </c>
      <c r="B75" t="s">
        <v>365</v>
      </c>
      <c r="C75">
        <v>7083634296</v>
      </c>
      <c r="D75">
        <v>7083634296</v>
      </c>
      <c r="E75" t="s">
        <v>366</v>
      </c>
      <c r="F75" t="s">
        <v>29</v>
      </c>
      <c r="G75">
        <v>2024</v>
      </c>
      <c r="H75" t="s">
        <v>57</v>
      </c>
      <c r="I75" t="s">
        <v>48</v>
      </c>
      <c r="J75" t="s">
        <v>69</v>
      </c>
      <c r="K75" t="s">
        <v>50</v>
      </c>
      <c r="L75" t="s">
        <v>34</v>
      </c>
      <c r="M75" t="s">
        <v>39</v>
      </c>
      <c r="N75" t="s">
        <v>72</v>
      </c>
      <c r="O75" t="s">
        <v>37</v>
      </c>
      <c r="P75" t="s">
        <v>38</v>
      </c>
      <c r="Q75" t="s">
        <v>39</v>
      </c>
      <c r="R75" t="s">
        <v>39</v>
      </c>
      <c r="S75" t="s">
        <v>39</v>
      </c>
      <c r="T75" t="s">
        <v>65</v>
      </c>
      <c r="U75" t="s">
        <v>39</v>
      </c>
      <c r="V75" t="s">
        <v>54</v>
      </c>
      <c r="W75" t="s">
        <v>60</v>
      </c>
      <c r="X75" t="s">
        <v>38</v>
      </c>
      <c r="Y75" t="s">
        <v>60</v>
      </c>
      <c r="Z75" t="s">
        <v>56</v>
      </c>
      <c r="AA75" t="s">
        <v>45</v>
      </c>
      <c r="AB75" t="s">
        <v>46</v>
      </c>
      <c r="AC75" t="s">
        <v>140</v>
      </c>
    </row>
    <row r="76" spans="1:29" x14ac:dyDescent="0.3">
      <c r="A76" t="s">
        <v>367</v>
      </c>
      <c r="B76" t="s">
        <v>368</v>
      </c>
      <c r="C76">
        <v>7721902908</v>
      </c>
      <c r="D76">
        <v>7721902908</v>
      </c>
      <c r="E76" t="s">
        <v>369</v>
      </c>
      <c r="F76" t="s">
        <v>29</v>
      </c>
      <c r="G76">
        <v>2024</v>
      </c>
      <c r="H76" t="s">
        <v>30</v>
      </c>
      <c r="I76" t="s">
        <v>48</v>
      </c>
      <c r="J76" t="s">
        <v>32</v>
      </c>
      <c r="K76" t="s">
        <v>50</v>
      </c>
      <c r="L76" t="s">
        <v>34</v>
      </c>
      <c r="M76" t="s">
        <v>39</v>
      </c>
      <c r="N76" t="s">
        <v>63</v>
      </c>
      <c r="O76" t="s">
        <v>64</v>
      </c>
      <c r="P76" t="s">
        <v>54</v>
      </c>
      <c r="Q76" t="s">
        <v>39</v>
      </c>
      <c r="R76" t="s">
        <v>39</v>
      </c>
      <c r="S76" t="s">
        <v>39</v>
      </c>
      <c r="T76" t="s">
        <v>65</v>
      </c>
      <c r="U76" t="s">
        <v>40</v>
      </c>
      <c r="V76" t="s">
        <v>54</v>
      </c>
      <c r="W76" t="s">
        <v>66</v>
      </c>
      <c r="X76" t="s">
        <v>38</v>
      </c>
      <c r="Y76" t="s">
        <v>66</v>
      </c>
      <c r="Z76" t="s">
        <v>44</v>
      </c>
      <c r="AA76" t="s">
        <v>45</v>
      </c>
      <c r="AB76" t="s">
        <v>62</v>
      </c>
      <c r="AC76" t="s">
        <v>140</v>
      </c>
    </row>
    <row r="77" spans="1:29" x14ac:dyDescent="0.3">
      <c r="A77" t="s">
        <v>370</v>
      </c>
      <c r="B77" t="s">
        <v>371</v>
      </c>
      <c r="C77">
        <v>7709730872</v>
      </c>
      <c r="E77" t="s">
        <v>372</v>
      </c>
      <c r="F77" t="s">
        <v>29</v>
      </c>
      <c r="G77">
        <v>2024</v>
      </c>
      <c r="H77" t="s">
        <v>30</v>
      </c>
      <c r="I77" t="s">
        <v>48</v>
      </c>
      <c r="J77" t="s">
        <v>49</v>
      </c>
      <c r="K77" t="s">
        <v>50</v>
      </c>
      <c r="L77" t="s">
        <v>67</v>
      </c>
      <c r="M77" t="s">
        <v>40</v>
      </c>
      <c r="N77" t="s">
        <v>68</v>
      </c>
      <c r="O77" t="s">
        <v>37</v>
      </c>
      <c r="P77" t="s">
        <v>43</v>
      </c>
      <c r="Q77" t="s">
        <v>40</v>
      </c>
      <c r="R77" t="s">
        <v>39</v>
      </c>
      <c r="S77" t="s">
        <v>39</v>
      </c>
      <c r="T77" t="s">
        <v>59</v>
      </c>
      <c r="U77" t="s">
        <v>40</v>
      </c>
      <c r="V77" t="s">
        <v>38</v>
      </c>
      <c r="W77" t="s">
        <v>60</v>
      </c>
      <c r="X77" t="s">
        <v>38</v>
      </c>
      <c r="Y77" t="s">
        <v>60</v>
      </c>
      <c r="Z77" t="s">
        <v>56</v>
      </c>
      <c r="AA77" t="s">
        <v>38</v>
      </c>
      <c r="AB77" t="s">
        <v>46</v>
      </c>
      <c r="AC77" t="s">
        <v>140</v>
      </c>
    </row>
    <row r="78" spans="1:29" x14ac:dyDescent="0.3">
      <c r="A78" t="s">
        <v>373</v>
      </c>
      <c r="B78" t="s">
        <v>374</v>
      </c>
      <c r="C78">
        <v>9158615891</v>
      </c>
      <c r="E78" t="s">
        <v>375</v>
      </c>
      <c r="F78" t="s">
        <v>29</v>
      </c>
      <c r="G78">
        <v>2024</v>
      </c>
      <c r="H78" t="s">
        <v>57</v>
      </c>
      <c r="I78" t="s">
        <v>31</v>
      </c>
      <c r="J78" t="s">
        <v>32</v>
      </c>
      <c r="K78" t="s">
        <v>33</v>
      </c>
      <c r="L78" t="s">
        <v>34</v>
      </c>
      <c r="M78" t="s">
        <v>39</v>
      </c>
      <c r="N78" t="s">
        <v>68</v>
      </c>
      <c r="O78" t="s">
        <v>37</v>
      </c>
      <c r="P78" t="s">
        <v>38</v>
      </c>
      <c r="Q78" t="s">
        <v>39</v>
      </c>
      <c r="R78" t="s">
        <v>39</v>
      </c>
      <c r="S78" t="s">
        <v>39</v>
      </c>
      <c r="T78" t="s">
        <v>65</v>
      </c>
      <c r="U78" t="s">
        <v>39</v>
      </c>
      <c r="V78" t="s">
        <v>54</v>
      </c>
      <c r="W78" t="s">
        <v>66</v>
      </c>
      <c r="X78" t="s">
        <v>54</v>
      </c>
      <c r="Y78" t="s">
        <v>60</v>
      </c>
      <c r="Z78" t="s">
        <v>44</v>
      </c>
      <c r="AA78" t="s">
        <v>45</v>
      </c>
      <c r="AB78" t="s">
        <v>46</v>
      </c>
      <c r="AC78" t="s">
        <v>140</v>
      </c>
    </row>
    <row r="79" spans="1:29" x14ac:dyDescent="0.3">
      <c r="A79" t="s">
        <v>376</v>
      </c>
      <c r="B79" t="s">
        <v>377</v>
      </c>
      <c r="C79">
        <v>9689508126</v>
      </c>
      <c r="D79">
        <v>9689508126</v>
      </c>
      <c r="E79" t="s">
        <v>378</v>
      </c>
      <c r="F79" t="s">
        <v>29</v>
      </c>
      <c r="G79">
        <v>2024</v>
      </c>
      <c r="H79" t="s">
        <v>30</v>
      </c>
      <c r="I79" t="s">
        <v>31</v>
      </c>
      <c r="J79" t="s">
        <v>32</v>
      </c>
      <c r="K79" t="s">
        <v>33</v>
      </c>
      <c r="L79" t="s">
        <v>34</v>
      </c>
      <c r="M79" t="s">
        <v>39</v>
      </c>
      <c r="N79" t="s">
        <v>63</v>
      </c>
      <c r="O79" t="s">
        <v>37</v>
      </c>
      <c r="P79" t="s">
        <v>38</v>
      </c>
      <c r="Q79" t="s">
        <v>39</v>
      </c>
      <c r="R79" t="s">
        <v>39</v>
      </c>
      <c r="S79" t="s">
        <v>39</v>
      </c>
      <c r="T79" t="s">
        <v>65</v>
      </c>
      <c r="U79" t="s">
        <v>40</v>
      </c>
      <c r="V79" t="s">
        <v>54</v>
      </c>
      <c r="W79" t="s">
        <v>66</v>
      </c>
      <c r="X79" t="s">
        <v>54</v>
      </c>
      <c r="Y79" t="s">
        <v>66</v>
      </c>
      <c r="Z79" t="s">
        <v>44</v>
      </c>
      <c r="AA79" t="s">
        <v>45</v>
      </c>
      <c r="AB79" t="s">
        <v>46</v>
      </c>
      <c r="AC79" t="s">
        <v>140</v>
      </c>
    </row>
    <row r="80" spans="1:29" x14ac:dyDescent="0.3">
      <c r="A80" t="s">
        <v>379</v>
      </c>
      <c r="B80" t="s">
        <v>380</v>
      </c>
      <c r="C80">
        <v>8605058878</v>
      </c>
      <c r="D80">
        <v>8605058878</v>
      </c>
      <c r="E80" t="s">
        <v>381</v>
      </c>
      <c r="F80" t="s">
        <v>29</v>
      </c>
      <c r="G80">
        <v>2024</v>
      </c>
      <c r="H80" t="s">
        <v>30</v>
      </c>
      <c r="I80" t="s">
        <v>31</v>
      </c>
      <c r="J80" t="s">
        <v>32</v>
      </c>
      <c r="K80" t="s">
        <v>50</v>
      </c>
      <c r="L80" t="s">
        <v>34</v>
      </c>
      <c r="M80" t="s">
        <v>39</v>
      </c>
      <c r="N80" t="s">
        <v>72</v>
      </c>
      <c r="O80" t="s">
        <v>37</v>
      </c>
      <c r="P80" t="s">
        <v>38</v>
      </c>
      <c r="Q80" t="s">
        <v>39</v>
      </c>
      <c r="R80" t="s">
        <v>39</v>
      </c>
      <c r="S80" t="s">
        <v>39</v>
      </c>
      <c r="T80" t="s">
        <v>59</v>
      </c>
      <c r="U80" t="s">
        <v>40</v>
      </c>
      <c r="V80" t="s">
        <v>38</v>
      </c>
      <c r="W80" t="s">
        <v>60</v>
      </c>
      <c r="X80" t="s">
        <v>38</v>
      </c>
      <c r="Y80" t="s">
        <v>60</v>
      </c>
      <c r="Z80" t="s">
        <v>44</v>
      </c>
      <c r="AA80" t="s">
        <v>38</v>
      </c>
      <c r="AB80" t="s">
        <v>62</v>
      </c>
      <c r="AC80" t="s">
        <v>140</v>
      </c>
    </row>
    <row r="81" spans="1:29" x14ac:dyDescent="0.3">
      <c r="A81" t="s">
        <v>382</v>
      </c>
      <c r="B81" t="s">
        <v>383</v>
      </c>
      <c r="C81">
        <v>9767544052</v>
      </c>
      <c r="E81" t="s">
        <v>384</v>
      </c>
      <c r="F81" t="s">
        <v>47</v>
      </c>
      <c r="G81">
        <v>2024</v>
      </c>
      <c r="H81" t="s">
        <v>57</v>
      </c>
      <c r="I81" t="s">
        <v>48</v>
      </c>
      <c r="J81" t="s">
        <v>49</v>
      </c>
      <c r="K81" t="s">
        <v>33</v>
      </c>
      <c r="L81" t="s">
        <v>34</v>
      </c>
      <c r="M81" t="s">
        <v>40</v>
      </c>
      <c r="N81" t="s">
        <v>63</v>
      </c>
      <c r="O81" t="s">
        <v>64</v>
      </c>
      <c r="P81" t="s">
        <v>54</v>
      </c>
      <c r="Q81" t="s">
        <v>39</v>
      </c>
      <c r="R81" t="s">
        <v>39</v>
      </c>
      <c r="S81" t="s">
        <v>39</v>
      </c>
      <c r="T81" t="s">
        <v>59</v>
      </c>
      <c r="U81" t="s">
        <v>40</v>
      </c>
      <c r="V81" t="s">
        <v>38</v>
      </c>
      <c r="W81" t="s">
        <v>66</v>
      </c>
      <c r="X81" t="s">
        <v>54</v>
      </c>
      <c r="Y81" t="s">
        <v>66</v>
      </c>
      <c r="Z81" t="s">
        <v>44</v>
      </c>
      <c r="AA81" t="s">
        <v>45</v>
      </c>
      <c r="AB81" t="s">
        <v>46</v>
      </c>
      <c r="AC81" t="s">
        <v>140</v>
      </c>
    </row>
    <row r="82" spans="1:29" x14ac:dyDescent="0.3">
      <c r="A82" t="s">
        <v>385</v>
      </c>
      <c r="B82" t="s">
        <v>386</v>
      </c>
      <c r="C82">
        <v>8010677410</v>
      </c>
      <c r="E82" t="s">
        <v>387</v>
      </c>
      <c r="F82" t="s">
        <v>47</v>
      </c>
      <c r="G82">
        <v>2024</v>
      </c>
      <c r="H82" t="s">
        <v>57</v>
      </c>
      <c r="I82" t="s">
        <v>48</v>
      </c>
      <c r="J82" t="s">
        <v>32</v>
      </c>
      <c r="K82" t="s">
        <v>33</v>
      </c>
      <c r="L82" t="s">
        <v>34</v>
      </c>
      <c r="M82" t="s">
        <v>40</v>
      </c>
      <c r="N82" t="s">
        <v>68</v>
      </c>
      <c r="O82" t="s">
        <v>37</v>
      </c>
      <c r="P82" t="s">
        <v>38</v>
      </c>
      <c r="Q82" t="s">
        <v>39</v>
      </c>
      <c r="R82" t="s">
        <v>39</v>
      </c>
      <c r="S82" t="s">
        <v>39</v>
      </c>
      <c r="T82" t="s">
        <v>59</v>
      </c>
      <c r="U82" t="s">
        <v>39</v>
      </c>
      <c r="V82" t="s">
        <v>54</v>
      </c>
      <c r="W82" t="s">
        <v>66</v>
      </c>
      <c r="X82" t="s">
        <v>38</v>
      </c>
      <c r="Y82" t="s">
        <v>66</v>
      </c>
      <c r="Z82" t="s">
        <v>56</v>
      </c>
      <c r="AA82" t="s">
        <v>45</v>
      </c>
      <c r="AB82" t="s">
        <v>46</v>
      </c>
      <c r="AC82" t="s">
        <v>140</v>
      </c>
    </row>
    <row r="83" spans="1:29" x14ac:dyDescent="0.3">
      <c r="A83" t="s">
        <v>388</v>
      </c>
      <c r="B83" t="s">
        <v>389</v>
      </c>
      <c r="C83">
        <v>9067547491</v>
      </c>
      <c r="D83">
        <v>8010573964</v>
      </c>
      <c r="E83" t="s">
        <v>390</v>
      </c>
      <c r="F83" t="s">
        <v>47</v>
      </c>
      <c r="G83">
        <v>2023</v>
      </c>
      <c r="H83" t="s">
        <v>57</v>
      </c>
      <c r="I83" t="s">
        <v>31</v>
      </c>
      <c r="J83" t="s">
        <v>32</v>
      </c>
      <c r="K83" t="s">
        <v>33</v>
      </c>
      <c r="L83" t="s">
        <v>34</v>
      </c>
      <c r="M83" t="s">
        <v>35</v>
      </c>
      <c r="N83" t="s">
        <v>36</v>
      </c>
      <c r="O83" t="s">
        <v>64</v>
      </c>
      <c r="P83" t="s">
        <v>38</v>
      </c>
      <c r="Q83" t="s">
        <v>39</v>
      </c>
      <c r="R83" t="s">
        <v>40</v>
      </c>
      <c r="S83" t="s">
        <v>39</v>
      </c>
      <c r="T83" t="s">
        <v>59</v>
      </c>
      <c r="U83" t="s">
        <v>40</v>
      </c>
      <c r="V83" t="s">
        <v>38</v>
      </c>
      <c r="W83" t="s">
        <v>66</v>
      </c>
      <c r="X83" t="s">
        <v>38</v>
      </c>
      <c r="Y83" t="s">
        <v>60</v>
      </c>
      <c r="Z83" t="s">
        <v>44</v>
      </c>
      <c r="AA83" t="s">
        <v>38</v>
      </c>
      <c r="AB83" t="s">
        <v>74</v>
      </c>
      <c r="AC83" t="s">
        <v>140</v>
      </c>
    </row>
    <row r="84" spans="1:29" x14ac:dyDescent="0.3">
      <c r="A84" t="s">
        <v>391</v>
      </c>
      <c r="B84" t="s">
        <v>392</v>
      </c>
      <c r="C84">
        <v>9158236370</v>
      </c>
      <c r="D84">
        <v>9130611015</v>
      </c>
      <c r="E84" t="s">
        <v>393</v>
      </c>
      <c r="F84" t="s">
        <v>29</v>
      </c>
      <c r="G84">
        <v>2024</v>
      </c>
      <c r="H84" t="s">
        <v>57</v>
      </c>
      <c r="I84" t="s">
        <v>48</v>
      </c>
      <c r="J84" t="s">
        <v>32</v>
      </c>
      <c r="K84" t="s">
        <v>33</v>
      </c>
      <c r="L84" t="s">
        <v>34</v>
      </c>
      <c r="M84" t="s">
        <v>39</v>
      </c>
      <c r="N84" t="s">
        <v>63</v>
      </c>
      <c r="O84" t="s">
        <v>64</v>
      </c>
      <c r="P84" t="s">
        <v>38</v>
      </c>
      <c r="Q84" t="s">
        <v>39</v>
      </c>
      <c r="R84" t="s">
        <v>39</v>
      </c>
      <c r="S84" t="s">
        <v>40</v>
      </c>
      <c r="T84" t="s">
        <v>65</v>
      </c>
      <c r="U84" t="s">
        <v>35</v>
      </c>
      <c r="V84" t="s">
        <v>38</v>
      </c>
      <c r="W84" t="s">
        <v>60</v>
      </c>
      <c r="X84" t="s">
        <v>38</v>
      </c>
      <c r="Y84" t="s">
        <v>60</v>
      </c>
      <c r="Z84" t="s">
        <v>56</v>
      </c>
      <c r="AA84" t="s">
        <v>38</v>
      </c>
      <c r="AB84" t="s">
        <v>46</v>
      </c>
      <c r="AC84" t="s">
        <v>140</v>
      </c>
    </row>
    <row r="85" spans="1:29" ht="18.75" customHeight="1" x14ac:dyDescent="0.3">
      <c r="A85" t="s">
        <v>394</v>
      </c>
      <c r="B85" t="s">
        <v>395</v>
      </c>
      <c r="C85">
        <v>9359621744</v>
      </c>
      <c r="E85" t="s">
        <v>396</v>
      </c>
      <c r="F85" t="s">
        <v>29</v>
      </c>
      <c r="G85">
        <v>2024</v>
      </c>
      <c r="H85" t="s">
        <v>57</v>
      </c>
      <c r="I85" t="s">
        <v>48</v>
      </c>
      <c r="J85" t="s">
        <v>49</v>
      </c>
      <c r="K85" t="s">
        <v>50</v>
      </c>
      <c r="L85" t="s">
        <v>67</v>
      </c>
      <c r="M85" t="s">
        <v>40</v>
      </c>
      <c r="N85" t="s">
        <v>72</v>
      </c>
      <c r="O85" t="s">
        <v>37</v>
      </c>
      <c r="P85" t="s">
        <v>43</v>
      </c>
      <c r="Q85" t="s">
        <v>40</v>
      </c>
      <c r="R85" t="s">
        <v>40</v>
      </c>
      <c r="S85" t="s">
        <v>40</v>
      </c>
      <c r="T85" t="s">
        <v>59</v>
      </c>
      <c r="U85" t="s">
        <v>40</v>
      </c>
      <c r="V85" t="s">
        <v>38</v>
      </c>
      <c r="W85" t="s">
        <v>60</v>
      </c>
      <c r="X85" t="s">
        <v>38</v>
      </c>
      <c r="Y85" t="s">
        <v>60</v>
      </c>
      <c r="Z85" t="s">
        <v>56</v>
      </c>
      <c r="AA85" t="s">
        <v>38</v>
      </c>
      <c r="AB85" t="s">
        <v>46</v>
      </c>
      <c r="AC85" t="s">
        <v>140</v>
      </c>
    </row>
    <row r="86" spans="1:29" x14ac:dyDescent="0.3">
      <c r="A86" t="s">
        <v>397</v>
      </c>
      <c r="B86" t="s">
        <v>398</v>
      </c>
      <c r="C86">
        <v>9325533108</v>
      </c>
      <c r="E86" t="s">
        <v>399</v>
      </c>
      <c r="F86" t="s">
        <v>47</v>
      </c>
      <c r="G86">
        <v>2024</v>
      </c>
      <c r="H86" t="s">
        <v>73</v>
      </c>
      <c r="I86" t="s">
        <v>400</v>
      </c>
      <c r="J86" t="s">
        <v>69</v>
      </c>
      <c r="K86" t="s">
        <v>70</v>
      </c>
      <c r="L86" t="s">
        <v>51</v>
      </c>
      <c r="M86" t="s">
        <v>40</v>
      </c>
      <c r="N86" t="s">
        <v>63</v>
      </c>
      <c r="O86" t="s">
        <v>37</v>
      </c>
      <c r="P86" t="s">
        <v>43</v>
      </c>
      <c r="Q86" t="s">
        <v>53</v>
      </c>
      <c r="R86" t="s">
        <v>40</v>
      </c>
      <c r="S86" t="s">
        <v>40</v>
      </c>
      <c r="T86" t="s">
        <v>59</v>
      </c>
      <c r="U86" t="s">
        <v>40</v>
      </c>
      <c r="V86" t="s">
        <v>43</v>
      </c>
      <c r="W86" t="s">
        <v>42</v>
      </c>
      <c r="X86" t="s">
        <v>54</v>
      </c>
      <c r="Y86" t="s">
        <v>60</v>
      </c>
      <c r="Z86" t="s">
        <v>56</v>
      </c>
      <c r="AA86" t="s">
        <v>38</v>
      </c>
      <c r="AB86" t="s">
        <v>46</v>
      </c>
      <c r="AC86" t="s">
        <v>140</v>
      </c>
    </row>
    <row r="87" spans="1:29" x14ac:dyDescent="0.3">
      <c r="A87" t="s">
        <v>401</v>
      </c>
      <c r="B87" t="s">
        <v>402</v>
      </c>
      <c r="C87">
        <v>7666700690</v>
      </c>
      <c r="D87" t="s">
        <v>62</v>
      </c>
      <c r="E87" t="s">
        <v>403</v>
      </c>
      <c r="F87" t="s">
        <v>29</v>
      </c>
      <c r="G87">
        <v>2024</v>
      </c>
      <c r="H87" t="s">
        <v>57</v>
      </c>
      <c r="I87" t="s">
        <v>48</v>
      </c>
      <c r="J87" t="s">
        <v>69</v>
      </c>
      <c r="K87" t="s">
        <v>221</v>
      </c>
      <c r="L87" t="s">
        <v>67</v>
      </c>
      <c r="M87" t="s">
        <v>40</v>
      </c>
      <c r="N87" t="s">
        <v>36</v>
      </c>
      <c r="O87" t="s">
        <v>58</v>
      </c>
      <c r="P87" t="s">
        <v>43</v>
      </c>
      <c r="Q87" t="s">
        <v>53</v>
      </c>
      <c r="R87" t="s">
        <v>40</v>
      </c>
      <c r="S87" t="s">
        <v>40</v>
      </c>
      <c r="T87" t="s">
        <v>59</v>
      </c>
      <c r="U87" t="s">
        <v>40</v>
      </c>
      <c r="V87" t="s">
        <v>38</v>
      </c>
      <c r="W87" t="s">
        <v>60</v>
      </c>
      <c r="X87" t="s">
        <v>43</v>
      </c>
      <c r="Y87" t="s">
        <v>42</v>
      </c>
      <c r="Z87" t="s">
        <v>61</v>
      </c>
      <c r="AA87" t="s">
        <v>43</v>
      </c>
      <c r="AB87" t="s">
        <v>62</v>
      </c>
      <c r="AC87" t="s">
        <v>140</v>
      </c>
    </row>
    <row r="88" spans="1:29" x14ac:dyDescent="0.3">
      <c r="A88" t="s">
        <v>404</v>
      </c>
      <c r="B88" t="s">
        <v>405</v>
      </c>
      <c r="C88">
        <v>9130611015</v>
      </c>
      <c r="E88" t="s">
        <v>406</v>
      </c>
      <c r="F88" t="s">
        <v>29</v>
      </c>
      <c r="G88">
        <v>2024</v>
      </c>
      <c r="H88" t="s">
        <v>30</v>
      </c>
      <c r="I88" t="s">
        <v>48</v>
      </c>
      <c r="J88" t="s">
        <v>49</v>
      </c>
      <c r="K88" t="s">
        <v>50</v>
      </c>
      <c r="L88" t="s">
        <v>51</v>
      </c>
      <c r="M88" t="s">
        <v>35</v>
      </c>
      <c r="N88" t="s">
        <v>52</v>
      </c>
      <c r="O88" t="s">
        <v>58</v>
      </c>
      <c r="P88" t="s">
        <v>43</v>
      </c>
      <c r="Q88" t="s">
        <v>40</v>
      </c>
      <c r="R88" t="s">
        <v>40</v>
      </c>
      <c r="S88" t="s">
        <v>40</v>
      </c>
      <c r="T88" t="s">
        <v>59</v>
      </c>
      <c r="U88" t="s">
        <v>40</v>
      </c>
      <c r="V88" t="s">
        <v>43</v>
      </c>
      <c r="W88" t="s">
        <v>60</v>
      </c>
      <c r="X88" t="s">
        <v>43</v>
      </c>
      <c r="Y88" t="s">
        <v>55</v>
      </c>
      <c r="Z88" t="s">
        <v>56</v>
      </c>
      <c r="AA88" t="s">
        <v>38</v>
      </c>
      <c r="AB88" t="s">
        <v>46</v>
      </c>
      <c r="AC88" t="s">
        <v>140</v>
      </c>
    </row>
    <row r="89" spans="1:29" x14ac:dyDescent="0.3">
      <c r="A89" t="s">
        <v>407</v>
      </c>
      <c r="B89" t="s">
        <v>408</v>
      </c>
      <c r="C89">
        <v>9527290190</v>
      </c>
      <c r="D89">
        <v>9923167976</v>
      </c>
      <c r="E89" t="s">
        <v>409</v>
      </c>
      <c r="F89" t="s">
        <v>47</v>
      </c>
      <c r="G89">
        <v>2024</v>
      </c>
      <c r="H89" t="s">
        <v>57</v>
      </c>
      <c r="I89" t="s">
        <v>48</v>
      </c>
      <c r="J89" t="s">
        <v>32</v>
      </c>
      <c r="K89" t="s">
        <v>33</v>
      </c>
      <c r="L89" t="s">
        <v>34</v>
      </c>
      <c r="M89" t="s">
        <v>39</v>
      </c>
      <c r="N89" t="s">
        <v>63</v>
      </c>
      <c r="O89" t="s">
        <v>64</v>
      </c>
      <c r="P89" t="s">
        <v>54</v>
      </c>
      <c r="Q89" t="s">
        <v>39</v>
      </c>
      <c r="R89" t="s">
        <v>39</v>
      </c>
      <c r="S89" t="s">
        <v>39</v>
      </c>
      <c r="T89" t="s">
        <v>65</v>
      </c>
      <c r="U89" t="s">
        <v>39</v>
      </c>
      <c r="V89" t="s">
        <v>54</v>
      </c>
      <c r="W89" t="s">
        <v>66</v>
      </c>
      <c r="X89" t="s">
        <v>54</v>
      </c>
      <c r="Y89" t="s">
        <v>66</v>
      </c>
      <c r="Z89" t="s">
        <v>44</v>
      </c>
      <c r="AA89" t="s">
        <v>45</v>
      </c>
      <c r="AB89" t="s">
        <v>62</v>
      </c>
      <c r="AC89" t="s">
        <v>140</v>
      </c>
    </row>
    <row r="90" spans="1:29" x14ac:dyDescent="0.3">
      <c r="A90" t="s">
        <v>410</v>
      </c>
      <c r="B90" t="s">
        <v>411</v>
      </c>
      <c r="C90">
        <v>919689658006</v>
      </c>
      <c r="E90" t="s">
        <v>412</v>
      </c>
      <c r="F90" t="s">
        <v>47</v>
      </c>
      <c r="G90">
        <v>2024</v>
      </c>
      <c r="H90" t="s">
        <v>57</v>
      </c>
      <c r="I90" t="s">
        <v>31</v>
      </c>
      <c r="J90" t="s">
        <v>49</v>
      </c>
      <c r="K90" t="s">
        <v>33</v>
      </c>
      <c r="L90" t="s">
        <v>34</v>
      </c>
      <c r="M90" t="s">
        <v>40</v>
      </c>
      <c r="N90" t="s">
        <v>68</v>
      </c>
      <c r="O90" t="s">
        <v>37</v>
      </c>
      <c r="P90" t="s">
        <v>54</v>
      </c>
      <c r="Q90" t="s">
        <v>39</v>
      </c>
      <c r="R90" t="s">
        <v>40</v>
      </c>
      <c r="S90" t="s">
        <v>40</v>
      </c>
      <c r="T90" t="s">
        <v>65</v>
      </c>
      <c r="U90" t="s">
        <v>39</v>
      </c>
      <c r="V90" t="s">
        <v>38</v>
      </c>
      <c r="W90" t="s">
        <v>60</v>
      </c>
      <c r="X90" t="s">
        <v>38</v>
      </c>
      <c r="Y90" t="s">
        <v>66</v>
      </c>
      <c r="Z90" t="s">
        <v>56</v>
      </c>
      <c r="AA90" t="s">
        <v>45</v>
      </c>
      <c r="AB90" t="s">
        <v>46</v>
      </c>
      <c r="AC90" t="s">
        <v>413</v>
      </c>
    </row>
    <row r="100" spans="6:27" x14ac:dyDescent="0.3">
      <c r="F100" s="2" t="s">
        <v>76</v>
      </c>
      <c r="H100" s="3">
        <f>COUNTIF(H2:H97, "4 – 85 to 100%")</f>
        <v>72</v>
      </c>
      <c r="I100" s="3">
        <f>COUNTIF(I2:I97, "4 –Thoroughly")</f>
        <v>36</v>
      </c>
      <c r="J100" s="3">
        <f>COUNTIF(J2:J97, "4 – Always effective")</f>
        <v>50</v>
      </c>
      <c r="K100" s="3">
        <f>COUNTIF(K2:K97, "4– Excellent")</f>
        <v>44</v>
      </c>
      <c r="L100" s="3">
        <f>COUNTIF(L2:L97, "4 – Always fair")</f>
        <v>50</v>
      </c>
      <c r="M100" s="3">
        <f>COUNTIF(M2:M97, "4 – Every time")</f>
        <v>34</v>
      </c>
      <c r="N100" s="3">
        <f>COUNTIF(N2:N97, "4 – Regularly")</f>
        <v>17</v>
      </c>
      <c r="O100" s="3">
        <f>COUNTIF(O2:O97, "4 – Significantly")</f>
        <v>26</v>
      </c>
      <c r="P100" s="3">
        <f>COUNTIF(P2:P97, "4 – Strongly agree")</f>
        <v>24</v>
      </c>
      <c r="Q100" s="3">
        <f>COUNTIF(Q2:Q97, "4 – Every time")</f>
        <v>46</v>
      </c>
      <c r="R100" s="3">
        <f>COUNTIF(R2:R97, "4 – Every time")</f>
        <v>46</v>
      </c>
      <c r="S100" s="3">
        <f>COUNTIF(S2:S97, "4 – Every time")</f>
        <v>56</v>
      </c>
      <c r="T100" s="3">
        <f>COUNTIF(T2:T97, "4 – Fully")</f>
        <v>29</v>
      </c>
      <c r="U100" s="3">
        <f>COUNTIF(U2:U97, "4 – Every time")</f>
        <v>21</v>
      </c>
      <c r="V100" s="3">
        <f>COUNTIF(V2:V97, "4 – Strongly agree")</f>
        <v>28</v>
      </c>
      <c r="W100" s="3">
        <f>COUNTIF(W2:W97, "4 – To a great extent")</f>
        <v>33</v>
      </c>
      <c r="X100" s="3">
        <f>COUNTIF(X2:X97, "4 – Strongly agree")</f>
        <v>32</v>
      </c>
      <c r="Y100" s="3">
        <f>COUNTIF(Y2:Y97, "4 – To a great extent")</f>
        <v>38</v>
      </c>
      <c r="Z100" s="3">
        <f>COUNTIF(Z2:Z97, "4 – Above 90%")</f>
        <v>57</v>
      </c>
      <c r="AA100" s="3">
        <f>COUNTIF(AA2:AA97, "4 –Strongly agree")</f>
        <v>33</v>
      </c>
    </row>
    <row r="101" spans="6:27" x14ac:dyDescent="0.3">
      <c r="H101" s="3">
        <f>COUNTIF(H2:H97, "3 – 70 to 84%")</f>
        <v>16</v>
      </c>
      <c r="I101" s="3">
        <f>COUNTIF(I2:I97, "3 – Satisfactorily")</f>
        <v>52</v>
      </c>
      <c r="J101" s="3">
        <f>COUNTIF(J2:J97, "3 – Sometimes effective")</f>
        <v>32</v>
      </c>
      <c r="K101" s="3">
        <f>COUNTIF(K2:K97, "3 – Very good")</f>
        <v>34</v>
      </c>
      <c r="L101" s="3">
        <f>COUNTIF(L2:L97, "3 – Usually fair")</f>
        <v>31</v>
      </c>
      <c r="M101" s="3">
        <f>COUNTIF(M2:M97, "3 – Usually")</f>
        <v>41</v>
      </c>
      <c r="N101" s="3">
        <f>COUNTIF(N2:N97, "3 – Often")</f>
        <v>27</v>
      </c>
      <c r="O101" s="3">
        <f>COUNTIF(O2:O97, "3 – Very well")</f>
        <v>46</v>
      </c>
      <c r="P101" s="3">
        <f>COUNTIF(P2:P97, "3 – Agree")</f>
        <v>54</v>
      </c>
      <c r="Q101" s="3">
        <f>COUNTIF(Q2:Q97, "3 – Usually")</f>
        <v>35</v>
      </c>
      <c r="R101" s="3">
        <f>COUNTIF(R2:R97, "3 – Usually")</f>
        <v>34</v>
      </c>
      <c r="S101" s="3">
        <f>COUNTIF(S2:S97, "3 – Usually")</f>
        <v>32</v>
      </c>
      <c r="T101" s="3">
        <f>COUNTIF(T2:T97, "3 – Reasonably")</f>
        <v>48</v>
      </c>
      <c r="U101" s="3">
        <f>COUNTIF(U2:U97, "3 – Usually")</f>
        <v>50</v>
      </c>
      <c r="V101" s="3">
        <f>COUNTIF(V2:V97, "3 – Agree")</f>
        <v>52</v>
      </c>
      <c r="W101" s="3">
        <f>COUNTIF(W2:W97, "3 – Moderate")</f>
        <v>52</v>
      </c>
      <c r="X101" s="3">
        <f>COUNTIF(X2:X97, "3 – Agree")</f>
        <v>50</v>
      </c>
      <c r="Y101" s="3">
        <f>COUNTIF(Y2:Y97, "3 – Moderate")</f>
        <v>42</v>
      </c>
      <c r="Z101" s="3">
        <f>COUNTIF(Z2:Z97, "3 – 70 – 89%")</f>
        <v>29</v>
      </c>
      <c r="AA101" s="3">
        <f>COUNTIF(AA2:AA97, "3 – Agree")</f>
        <v>51</v>
      </c>
    </row>
    <row r="102" spans="6:27" x14ac:dyDescent="0.3">
      <c r="H102" s="3">
        <f>COUNTIF(H2:H97, "2 – 55 to 69%")</f>
        <v>1</v>
      </c>
      <c r="I102" s="3">
        <f>COUNTIF(I2:I97, "2 – Poorly")</f>
        <v>1</v>
      </c>
      <c r="J102" s="3">
        <f>COUNTIF(J2:J97, "2 – Just satisfactorily")</f>
        <v>5</v>
      </c>
      <c r="K102" s="3">
        <f>COUNTIF(K2:K97, "2 – Good")</f>
        <v>9</v>
      </c>
      <c r="L102" s="3">
        <f>COUNTIF(L2:L97, "2 – Sometimes unfair")</f>
        <v>8</v>
      </c>
      <c r="M102" s="3">
        <f>COUNTIF(M2:M97, "2 – Occasionally/Sometimes")</f>
        <v>10</v>
      </c>
      <c r="N102" s="3">
        <f>COUNTIF(N2:N97, "2 – Sometimes")</f>
        <v>29</v>
      </c>
      <c r="O102" s="3">
        <f>COUNTIF(O2:O97, "2 – Moderately")</f>
        <v>16</v>
      </c>
      <c r="P102" s="3">
        <f>COUNTIF(P2:P97, "2 – Neutral")</f>
        <v>10</v>
      </c>
      <c r="Q102" s="3">
        <f>COUNTIF(Q2:Q97, "2– Occasionally/Sometimes")</f>
        <v>7</v>
      </c>
      <c r="R102" s="3">
        <f>COUNTIF(R2:R97, "2 – Occasionally/Sometimes")</f>
        <v>6</v>
      </c>
      <c r="S102" s="3">
        <f>COUNTIF(S2:S97, "2 – Occasionally/Sometimes")</f>
        <v>1</v>
      </c>
      <c r="T102" s="3">
        <f>COUNTIF(T2:T97, "2 – Partially")</f>
        <v>9</v>
      </c>
      <c r="U102" s="3">
        <f>COUNTIF(U2:U97, "2 – Occasionally/Sometimes")</f>
        <v>13</v>
      </c>
      <c r="V102" s="3">
        <f>COUNTIF(V2:V97, "2 – Neutral")</f>
        <v>9</v>
      </c>
      <c r="W102" s="3">
        <f>COUNTIF(W2:W97, "2 – Some what")</f>
        <v>3</v>
      </c>
      <c r="X102" s="3">
        <f>COUNTIF(X2:X97, "2 – Neutral")</f>
        <v>7</v>
      </c>
      <c r="Y102" s="3">
        <f>COUNTIF(Y2:Y97, "2 – Some what")</f>
        <v>7</v>
      </c>
      <c r="Z102" s="3">
        <f>COUNTIF(Z2:Z97, "2 – 50 – 69%")</f>
        <v>3</v>
      </c>
      <c r="AA102" s="3">
        <f>COUNTIF(AA2:AA97, "2 – Neutral")</f>
        <v>4</v>
      </c>
    </row>
    <row r="103" spans="6:27" x14ac:dyDescent="0.3">
      <c r="H103" s="3">
        <f>COUNTIF(H2:H97, "1– 30 to 54%")</f>
        <v>0</v>
      </c>
      <c r="I103" s="3">
        <f>COUNTIF(I2:I97, "1 – Indifferently")</f>
        <v>0</v>
      </c>
      <c r="J103" s="3">
        <f>COUNTIF(J2:J97, "1– Generally ineffective")</f>
        <v>2</v>
      </c>
      <c r="K103" s="3">
        <f>COUNTIF(K2:K97, "1 – Fair")</f>
        <v>2</v>
      </c>
      <c r="L103" s="3">
        <f>COUNTIF(L2:L97, "1 – Usually unfair")</f>
        <v>0</v>
      </c>
      <c r="M103" s="3">
        <f>COUNTIF(M2:M97, "1 – Rarely")</f>
        <v>3</v>
      </c>
      <c r="N103" s="3">
        <f>COUNTIF(N2:N97, "1 – Rarely")</f>
        <v>12</v>
      </c>
      <c r="O103" s="3">
        <f>COUNTIF(O2:O97, "1 – Marginally")</f>
        <v>0</v>
      </c>
      <c r="P103" s="3">
        <f>COUNTIF(P2:P97, "1 – Disagree")</f>
        <v>0</v>
      </c>
      <c r="Q103" s="3">
        <f>COUNTIF(Q2:Q97, "1 – Rarely")</f>
        <v>0</v>
      </c>
      <c r="R103" s="3">
        <f>COUNTIF(R2:R97, "1 – Rarely")</f>
        <v>3</v>
      </c>
      <c r="S103" s="3">
        <f>COUNTIF(S2:S97, "1– Rarely")</f>
        <v>0</v>
      </c>
      <c r="T103" s="3">
        <f>COUNTIF(T2:T97, "1 – Slightly")</f>
        <v>1</v>
      </c>
      <c r="U103" s="3">
        <f>COUNTIF(U2:U97, "1 – Rarely")</f>
        <v>4</v>
      </c>
      <c r="V103" s="3">
        <f>COUNTIF(V2:V97, "1 – Disagree")</f>
        <v>0</v>
      </c>
      <c r="W103" s="3">
        <f>COUNTIF(W2:W97, "1 – Very little")</f>
        <v>1</v>
      </c>
      <c r="X103" s="3">
        <f>COUNTIF(X2:X97, "1 – Disagree")</f>
        <v>0</v>
      </c>
      <c r="Y103" s="3">
        <f>COUNTIF(Y2:Y97, "1 – Very little")</f>
        <v>1</v>
      </c>
      <c r="Z103" s="3">
        <f>COUNTIF(Z2:Z97, "1 – 30 – 49%")</f>
        <v>0</v>
      </c>
      <c r="AA103" s="3">
        <f>COUNTIF(AA2:AA97, "1 – Disagree")</f>
        <v>0</v>
      </c>
    </row>
    <row r="104" spans="6:27" x14ac:dyDescent="0.3">
      <c r="H104" s="3">
        <f>COUNTIF(H2:H97, "0 –Below 30%")</f>
        <v>0</v>
      </c>
      <c r="I104" s="3">
        <f>COUNTIF(I2:I97, "0 – Won’t teach at all")</f>
        <v>0</v>
      </c>
      <c r="J104" s="3">
        <f>COUNTIF(J2:J97, "0– Very poor communication")</f>
        <v>0</v>
      </c>
      <c r="K104" s="3">
        <f>COUNTIF(K2:K97, "0– Poor")</f>
        <v>0</v>
      </c>
      <c r="L104" s="3">
        <f>COUNTIF(L2:L97, "0– Unfair")</f>
        <v>0</v>
      </c>
      <c r="M104" s="3">
        <f>COUNTIF(M2:M97, "0– Never")</f>
        <v>1</v>
      </c>
      <c r="N104" s="3">
        <f>COUNTIF(N2:N97, "0 – Never")</f>
        <v>4</v>
      </c>
      <c r="O104" s="3">
        <f>COUNTIF(O2:O97, "0– Not at all")</f>
        <v>1</v>
      </c>
      <c r="P104" s="3">
        <f>COUNTIF(P2:P97, "0– Strongly disagree")</f>
        <v>1</v>
      </c>
      <c r="Q104" s="3">
        <f>COUNTIF(Q2:Q97, "0– Never")</f>
        <v>1</v>
      </c>
      <c r="R104" s="3">
        <f>COUNTIF(R2:R97, "0 – I don’t have a mentor")</f>
        <v>0</v>
      </c>
      <c r="S104" s="3">
        <f>COUNTIF(S2:S97, "0 – Never")</f>
        <v>0</v>
      </c>
      <c r="T104" s="3">
        <f>COUNTIF(T2:T97, "0– Unable to")</f>
        <v>2</v>
      </c>
      <c r="U104" s="3">
        <f>COUNTIF(U2:U97, "0 – Never")</f>
        <v>1</v>
      </c>
      <c r="V104" s="3">
        <f>COUNTIF(V2:V97, "0 – Strongly disagree")</f>
        <v>0</v>
      </c>
      <c r="W104" s="3">
        <f>COUNTIF(W2:W97, "0 – Not at all")</f>
        <v>0</v>
      </c>
      <c r="X104" s="3">
        <f>COUNTIF(X2:X97, "0 – Strongly disagree")</f>
        <v>0</v>
      </c>
      <c r="Y104" s="3">
        <f>COUNTIF(Y2:Y97, "0 – Not at all")</f>
        <v>1</v>
      </c>
      <c r="Z104" s="3">
        <f>COUNTIF(Z2:Z97, "0 – Below 29%")</f>
        <v>0</v>
      </c>
      <c r="AA104" s="3">
        <f>COUNTIF(AA2:AA97, "0 – Strongly disagree")</f>
        <v>0</v>
      </c>
    </row>
    <row r="105" spans="6:27" x14ac:dyDescent="0.3"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6:27" x14ac:dyDescent="0.3">
      <c r="G106" s="2" t="s">
        <v>77</v>
      </c>
      <c r="H106" s="4">
        <f>SUM(H100:H104)</f>
        <v>89</v>
      </c>
      <c r="I106" s="4">
        <f t="shared" ref="I106:AA106" si="0">SUM(I100:I104)</f>
        <v>89</v>
      </c>
      <c r="J106" s="4">
        <f t="shared" si="0"/>
        <v>89</v>
      </c>
      <c r="K106" s="4">
        <f t="shared" si="0"/>
        <v>89</v>
      </c>
      <c r="L106" s="4">
        <f t="shared" si="0"/>
        <v>89</v>
      </c>
      <c r="M106" s="4">
        <f t="shared" si="0"/>
        <v>89</v>
      </c>
      <c r="N106" s="4">
        <f t="shared" si="0"/>
        <v>89</v>
      </c>
      <c r="O106" s="4">
        <f t="shared" si="0"/>
        <v>89</v>
      </c>
      <c r="P106" s="4">
        <f t="shared" si="0"/>
        <v>89</v>
      </c>
      <c r="Q106" s="4">
        <f t="shared" si="0"/>
        <v>89</v>
      </c>
      <c r="R106" s="4">
        <f t="shared" si="0"/>
        <v>89</v>
      </c>
      <c r="S106" s="4">
        <f t="shared" si="0"/>
        <v>89</v>
      </c>
      <c r="T106" s="4">
        <f t="shared" si="0"/>
        <v>89</v>
      </c>
      <c r="U106" s="4">
        <f t="shared" si="0"/>
        <v>89</v>
      </c>
      <c r="V106" s="4">
        <f t="shared" si="0"/>
        <v>89</v>
      </c>
      <c r="W106" s="4">
        <f t="shared" si="0"/>
        <v>89</v>
      </c>
      <c r="X106" s="4">
        <f t="shared" si="0"/>
        <v>89</v>
      </c>
      <c r="Y106" s="4">
        <f t="shared" si="0"/>
        <v>89</v>
      </c>
      <c r="Z106" s="4">
        <f t="shared" si="0"/>
        <v>89</v>
      </c>
      <c r="AA106" s="4">
        <f t="shared" si="0"/>
        <v>88</v>
      </c>
    </row>
    <row r="107" spans="6:27" x14ac:dyDescent="0.3"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6:27" x14ac:dyDescent="0.3"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6:27" x14ac:dyDescent="0.3">
      <c r="F109" s="2" t="s">
        <v>78</v>
      </c>
      <c r="H109" s="3">
        <f>H100*4</f>
        <v>288</v>
      </c>
      <c r="I109" s="3">
        <f t="shared" ref="I109:AA109" si="1">I100*4</f>
        <v>144</v>
      </c>
      <c r="J109" s="3">
        <f t="shared" si="1"/>
        <v>200</v>
      </c>
      <c r="K109" s="3">
        <f t="shared" si="1"/>
        <v>176</v>
      </c>
      <c r="L109" s="3">
        <f t="shared" si="1"/>
        <v>200</v>
      </c>
      <c r="M109" s="3">
        <f t="shared" si="1"/>
        <v>136</v>
      </c>
      <c r="N109" s="3">
        <f t="shared" si="1"/>
        <v>68</v>
      </c>
      <c r="O109" s="3">
        <f t="shared" si="1"/>
        <v>104</v>
      </c>
      <c r="P109" s="3">
        <f t="shared" si="1"/>
        <v>96</v>
      </c>
      <c r="Q109" s="3">
        <f t="shared" si="1"/>
        <v>184</v>
      </c>
      <c r="R109" s="3">
        <f t="shared" si="1"/>
        <v>184</v>
      </c>
      <c r="S109" s="3">
        <f t="shared" si="1"/>
        <v>224</v>
      </c>
      <c r="T109" s="3">
        <f t="shared" si="1"/>
        <v>116</v>
      </c>
      <c r="U109" s="3">
        <f t="shared" si="1"/>
        <v>84</v>
      </c>
      <c r="V109" s="3">
        <f t="shared" si="1"/>
        <v>112</v>
      </c>
      <c r="W109" s="3">
        <f t="shared" si="1"/>
        <v>132</v>
      </c>
      <c r="X109" s="3">
        <f t="shared" si="1"/>
        <v>128</v>
      </c>
      <c r="Y109" s="3">
        <f t="shared" si="1"/>
        <v>152</v>
      </c>
      <c r="Z109" s="3">
        <f t="shared" si="1"/>
        <v>228</v>
      </c>
      <c r="AA109" s="3">
        <f t="shared" si="1"/>
        <v>132</v>
      </c>
    </row>
    <row r="110" spans="6:27" x14ac:dyDescent="0.3">
      <c r="H110" s="3">
        <f>H101*3</f>
        <v>48</v>
      </c>
      <c r="I110" s="3">
        <f t="shared" ref="I110:AA110" si="2">I101*3</f>
        <v>156</v>
      </c>
      <c r="J110" s="3">
        <f t="shared" si="2"/>
        <v>96</v>
      </c>
      <c r="K110" s="3">
        <f t="shared" si="2"/>
        <v>102</v>
      </c>
      <c r="L110" s="3">
        <f t="shared" si="2"/>
        <v>93</v>
      </c>
      <c r="M110" s="3">
        <f t="shared" si="2"/>
        <v>123</v>
      </c>
      <c r="N110" s="3">
        <f t="shared" si="2"/>
        <v>81</v>
      </c>
      <c r="O110" s="3">
        <f t="shared" si="2"/>
        <v>138</v>
      </c>
      <c r="P110" s="3">
        <f t="shared" si="2"/>
        <v>162</v>
      </c>
      <c r="Q110" s="3">
        <f t="shared" si="2"/>
        <v>105</v>
      </c>
      <c r="R110" s="3">
        <f t="shared" si="2"/>
        <v>102</v>
      </c>
      <c r="S110" s="3">
        <f t="shared" si="2"/>
        <v>96</v>
      </c>
      <c r="T110" s="3">
        <f t="shared" si="2"/>
        <v>144</v>
      </c>
      <c r="U110" s="3">
        <f t="shared" si="2"/>
        <v>150</v>
      </c>
      <c r="V110" s="3">
        <f t="shared" si="2"/>
        <v>156</v>
      </c>
      <c r="W110" s="3">
        <f t="shared" si="2"/>
        <v>156</v>
      </c>
      <c r="X110" s="3">
        <f t="shared" si="2"/>
        <v>150</v>
      </c>
      <c r="Y110" s="3">
        <f t="shared" si="2"/>
        <v>126</v>
      </c>
      <c r="Z110" s="3">
        <f t="shared" si="2"/>
        <v>87</v>
      </c>
      <c r="AA110" s="3">
        <f t="shared" si="2"/>
        <v>153</v>
      </c>
    </row>
    <row r="111" spans="6:27" x14ac:dyDescent="0.3">
      <c r="H111" s="3">
        <f>H102*2</f>
        <v>2</v>
      </c>
      <c r="I111" s="3">
        <f t="shared" ref="I111:AA111" si="3">I102*2</f>
        <v>2</v>
      </c>
      <c r="J111" s="3">
        <f t="shared" si="3"/>
        <v>10</v>
      </c>
      <c r="K111" s="3">
        <f t="shared" si="3"/>
        <v>18</v>
      </c>
      <c r="L111" s="3">
        <f t="shared" si="3"/>
        <v>16</v>
      </c>
      <c r="M111" s="3">
        <f t="shared" si="3"/>
        <v>20</v>
      </c>
      <c r="N111" s="3">
        <f t="shared" si="3"/>
        <v>58</v>
      </c>
      <c r="O111" s="3">
        <f t="shared" si="3"/>
        <v>32</v>
      </c>
      <c r="P111" s="3">
        <f t="shared" si="3"/>
        <v>20</v>
      </c>
      <c r="Q111" s="3">
        <f t="shared" si="3"/>
        <v>14</v>
      </c>
      <c r="R111" s="3">
        <f t="shared" si="3"/>
        <v>12</v>
      </c>
      <c r="S111" s="3">
        <f t="shared" si="3"/>
        <v>2</v>
      </c>
      <c r="T111" s="3">
        <f t="shared" si="3"/>
        <v>18</v>
      </c>
      <c r="U111" s="3">
        <f t="shared" si="3"/>
        <v>26</v>
      </c>
      <c r="V111" s="3">
        <f t="shared" si="3"/>
        <v>18</v>
      </c>
      <c r="W111" s="3">
        <f t="shared" si="3"/>
        <v>6</v>
      </c>
      <c r="X111" s="3">
        <f t="shared" si="3"/>
        <v>14</v>
      </c>
      <c r="Y111" s="3">
        <f t="shared" si="3"/>
        <v>14</v>
      </c>
      <c r="Z111" s="3">
        <f t="shared" si="3"/>
        <v>6</v>
      </c>
      <c r="AA111" s="3">
        <f t="shared" si="3"/>
        <v>8</v>
      </c>
    </row>
    <row r="112" spans="6:27" x14ac:dyDescent="0.3">
      <c r="H112" s="3">
        <f>H103*1</f>
        <v>0</v>
      </c>
      <c r="I112" s="3">
        <f t="shared" ref="I112:AA112" si="4">I103*1</f>
        <v>0</v>
      </c>
      <c r="J112" s="3">
        <f t="shared" si="4"/>
        <v>2</v>
      </c>
      <c r="K112" s="3">
        <f t="shared" si="4"/>
        <v>2</v>
      </c>
      <c r="L112" s="3">
        <f t="shared" si="4"/>
        <v>0</v>
      </c>
      <c r="M112" s="3">
        <f t="shared" si="4"/>
        <v>3</v>
      </c>
      <c r="N112" s="3">
        <f t="shared" si="4"/>
        <v>12</v>
      </c>
      <c r="O112" s="3">
        <f t="shared" si="4"/>
        <v>0</v>
      </c>
      <c r="P112" s="3">
        <f t="shared" si="4"/>
        <v>0</v>
      </c>
      <c r="Q112" s="3">
        <f t="shared" si="4"/>
        <v>0</v>
      </c>
      <c r="R112" s="3">
        <f t="shared" si="4"/>
        <v>3</v>
      </c>
      <c r="S112" s="3">
        <f t="shared" si="4"/>
        <v>0</v>
      </c>
      <c r="T112" s="3">
        <f t="shared" si="4"/>
        <v>1</v>
      </c>
      <c r="U112" s="3">
        <f t="shared" si="4"/>
        <v>4</v>
      </c>
      <c r="V112" s="3">
        <f t="shared" si="4"/>
        <v>0</v>
      </c>
      <c r="W112" s="3">
        <f t="shared" si="4"/>
        <v>1</v>
      </c>
      <c r="X112" s="3">
        <f t="shared" si="4"/>
        <v>0</v>
      </c>
      <c r="Y112" s="3">
        <f t="shared" si="4"/>
        <v>1</v>
      </c>
      <c r="Z112" s="3">
        <f t="shared" si="4"/>
        <v>0</v>
      </c>
      <c r="AA112" s="3">
        <f t="shared" si="4"/>
        <v>0</v>
      </c>
    </row>
    <row r="113" spans="7:27" x14ac:dyDescent="0.3">
      <c r="H113" s="3">
        <f>H104*0</f>
        <v>0</v>
      </c>
      <c r="I113" s="3">
        <f t="shared" ref="I113:AA113" si="5">I104*0</f>
        <v>0</v>
      </c>
      <c r="J113" s="3">
        <f t="shared" si="5"/>
        <v>0</v>
      </c>
      <c r="K113" s="3">
        <f t="shared" si="5"/>
        <v>0</v>
      </c>
      <c r="L113" s="3">
        <f t="shared" si="5"/>
        <v>0</v>
      </c>
      <c r="M113" s="3">
        <f t="shared" si="5"/>
        <v>0</v>
      </c>
      <c r="N113" s="3">
        <f t="shared" si="5"/>
        <v>0</v>
      </c>
      <c r="O113" s="3">
        <f t="shared" si="5"/>
        <v>0</v>
      </c>
      <c r="P113" s="3">
        <f t="shared" si="5"/>
        <v>0</v>
      </c>
      <c r="Q113" s="3">
        <f t="shared" si="5"/>
        <v>0</v>
      </c>
      <c r="R113" s="3">
        <f t="shared" si="5"/>
        <v>0</v>
      </c>
      <c r="S113" s="3">
        <f t="shared" si="5"/>
        <v>0</v>
      </c>
      <c r="T113" s="3">
        <f t="shared" si="5"/>
        <v>0</v>
      </c>
      <c r="U113" s="3">
        <f t="shared" si="5"/>
        <v>0</v>
      </c>
      <c r="V113" s="3">
        <f t="shared" si="5"/>
        <v>0</v>
      </c>
      <c r="W113" s="3">
        <f t="shared" si="5"/>
        <v>0</v>
      </c>
      <c r="X113" s="3">
        <f t="shared" si="5"/>
        <v>0</v>
      </c>
      <c r="Y113" s="3">
        <f t="shared" si="5"/>
        <v>0</v>
      </c>
      <c r="Z113" s="3">
        <f t="shared" si="5"/>
        <v>0</v>
      </c>
      <c r="AA113" s="3">
        <f t="shared" si="5"/>
        <v>0</v>
      </c>
    </row>
    <row r="114" spans="7:27" x14ac:dyDescent="0.3"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7:27" x14ac:dyDescent="0.3">
      <c r="G115" s="2" t="s">
        <v>77</v>
      </c>
      <c r="H115" s="4">
        <f>SUM(H109:H113)</f>
        <v>338</v>
      </c>
      <c r="I115" s="4">
        <f t="shared" ref="I115:AA115" si="6">SUM(I109:I113)</f>
        <v>302</v>
      </c>
      <c r="J115" s="4">
        <f t="shared" si="6"/>
        <v>308</v>
      </c>
      <c r="K115" s="4">
        <f t="shared" si="6"/>
        <v>298</v>
      </c>
      <c r="L115" s="4">
        <f t="shared" si="6"/>
        <v>309</v>
      </c>
      <c r="M115" s="4">
        <f t="shared" si="6"/>
        <v>282</v>
      </c>
      <c r="N115" s="4">
        <f t="shared" si="6"/>
        <v>219</v>
      </c>
      <c r="O115" s="4">
        <f t="shared" si="6"/>
        <v>274</v>
      </c>
      <c r="P115" s="4">
        <f t="shared" si="6"/>
        <v>278</v>
      </c>
      <c r="Q115" s="4">
        <f t="shared" si="6"/>
        <v>303</v>
      </c>
      <c r="R115" s="4">
        <f t="shared" si="6"/>
        <v>301</v>
      </c>
      <c r="S115" s="4">
        <f t="shared" si="6"/>
        <v>322</v>
      </c>
      <c r="T115" s="4">
        <f t="shared" si="6"/>
        <v>279</v>
      </c>
      <c r="U115" s="4">
        <f t="shared" si="6"/>
        <v>264</v>
      </c>
      <c r="V115" s="4">
        <f t="shared" si="6"/>
        <v>286</v>
      </c>
      <c r="W115" s="4">
        <f t="shared" si="6"/>
        <v>295</v>
      </c>
      <c r="X115" s="4">
        <f t="shared" si="6"/>
        <v>292</v>
      </c>
      <c r="Y115" s="4">
        <f t="shared" si="6"/>
        <v>293</v>
      </c>
      <c r="Z115" s="4">
        <f t="shared" si="6"/>
        <v>321</v>
      </c>
      <c r="AA115" s="4">
        <f t="shared" si="6"/>
        <v>293</v>
      </c>
    </row>
    <row r="116" spans="7:27" x14ac:dyDescent="0.3"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7:27" x14ac:dyDescent="0.3">
      <c r="G117" s="2" t="s">
        <v>79</v>
      </c>
      <c r="H117" s="5">
        <f>H115/89</f>
        <v>3.797752808988764</v>
      </c>
      <c r="I117" s="5">
        <f t="shared" ref="I117:AA117" si="7">I115/89</f>
        <v>3.393258426966292</v>
      </c>
      <c r="J117" s="5">
        <f t="shared" si="7"/>
        <v>3.4606741573033708</v>
      </c>
      <c r="K117" s="5">
        <f t="shared" si="7"/>
        <v>3.3483146067415732</v>
      </c>
      <c r="L117" s="5">
        <f t="shared" si="7"/>
        <v>3.4719101123595504</v>
      </c>
      <c r="M117" s="5">
        <f t="shared" si="7"/>
        <v>3.1685393258426968</v>
      </c>
      <c r="N117" s="5">
        <f t="shared" si="7"/>
        <v>2.4606741573033708</v>
      </c>
      <c r="O117" s="5">
        <f t="shared" si="7"/>
        <v>3.0786516853932584</v>
      </c>
      <c r="P117" s="5">
        <f t="shared" si="7"/>
        <v>3.1235955056179776</v>
      </c>
      <c r="Q117" s="5">
        <f t="shared" si="7"/>
        <v>3.404494382022472</v>
      </c>
      <c r="R117" s="5">
        <f t="shared" si="7"/>
        <v>3.3820224719101124</v>
      </c>
      <c r="S117" s="5">
        <f t="shared" si="7"/>
        <v>3.6179775280898876</v>
      </c>
      <c r="T117" s="5">
        <f t="shared" si="7"/>
        <v>3.1348314606741572</v>
      </c>
      <c r="U117" s="5">
        <f t="shared" si="7"/>
        <v>2.9662921348314608</v>
      </c>
      <c r="V117" s="5">
        <f t="shared" si="7"/>
        <v>3.2134831460674156</v>
      </c>
      <c r="W117" s="5">
        <f t="shared" si="7"/>
        <v>3.3146067415730336</v>
      </c>
      <c r="X117" s="5">
        <f t="shared" si="7"/>
        <v>3.2808988764044944</v>
      </c>
      <c r="Y117" s="5">
        <f t="shared" si="7"/>
        <v>3.292134831460674</v>
      </c>
      <c r="Z117" s="5">
        <f t="shared" si="7"/>
        <v>3.606741573033708</v>
      </c>
      <c r="AA117" s="5">
        <f t="shared" si="7"/>
        <v>3.292134831460674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04D3D-3F3E-440C-80AB-21FF931A0FAD}">
  <dimension ref="A1:AX139"/>
  <sheetViews>
    <sheetView zoomScale="80" zoomScaleNormal="80" workbookViewId="0">
      <selection activeCell="I139" sqref="I139"/>
    </sheetView>
  </sheetViews>
  <sheetFormatPr defaultRowHeight="14.4" x14ac:dyDescent="0.3"/>
  <cols>
    <col min="1" max="1" width="19" customWidth="1"/>
    <col min="2" max="2" width="22.44140625" customWidth="1"/>
    <col min="3" max="3" width="13.5546875" customWidth="1"/>
    <col min="4" max="4" width="10.88671875" customWidth="1"/>
    <col min="5" max="5" width="21.44140625" customWidth="1"/>
    <col min="6" max="6" width="17.6640625" customWidth="1"/>
    <col min="7" max="7" width="7.44140625" customWidth="1"/>
    <col min="8" max="8" width="10.21875" customWidth="1"/>
    <col min="9" max="9" width="7.44140625" customWidth="1"/>
    <col min="10" max="10" width="15.88671875" customWidth="1"/>
    <col min="11" max="11" width="11.5546875" customWidth="1"/>
    <col min="12" max="12" width="15.33203125" customWidth="1"/>
    <col min="14" max="14" width="19.88671875" customWidth="1"/>
    <col min="16" max="16" width="12.77734375" customWidth="1"/>
    <col min="18" max="18" width="13.21875" customWidth="1"/>
    <col min="20" max="20" width="25.21875" customWidth="1"/>
    <col min="22" max="22" width="12.6640625" customWidth="1"/>
    <col min="24" max="24" width="15.44140625" customWidth="1"/>
    <col min="26" max="26" width="17.109375" customWidth="1"/>
    <col min="28" max="28" width="13.33203125" customWidth="1"/>
    <col min="30" max="30" width="14.21875" customWidth="1"/>
    <col min="32" max="32" width="12.77734375" customWidth="1"/>
    <col min="33" max="33" width="9" customWidth="1"/>
    <col min="34" max="34" width="13.88671875" customWidth="1"/>
    <col min="36" max="36" width="24.88671875" customWidth="1"/>
    <col min="38" max="38" width="17.33203125" customWidth="1"/>
    <col min="40" max="40" width="21.109375" customWidth="1"/>
    <col min="42" max="42" width="17" customWidth="1"/>
    <col min="44" max="44" width="20.44140625" customWidth="1"/>
    <col min="46" max="46" width="13.77734375" customWidth="1"/>
    <col min="48" max="48" width="16.33203125" customWidth="1"/>
    <col min="49" max="49" width="45.6640625" customWidth="1"/>
  </cols>
  <sheetData>
    <row r="1" spans="1:5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J1" t="s">
        <v>7</v>
      </c>
      <c r="L1" t="s">
        <v>8</v>
      </c>
      <c r="N1" t="s">
        <v>9</v>
      </c>
      <c r="P1" t="s">
        <v>10</v>
      </c>
      <c r="R1" t="s">
        <v>11</v>
      </c>
      <c r="T1" t="s">
        <v>12</v>
      </c>
      <c r="V1" t="s">
        <v>13</v>
      </c>
      <c r="X1" t="s">
        <v>14</v>
      </c>
      <c r="Z1" t="s">
        <v>15</v>
      </c>
      <c r="AB1" t="s">
        <v>16</v>
      </c>
      <c r="AD1" t="s">
        <v>17</v>
      </c>
      <c r="AF1" t="s">
        <v>18</v>
      </c>
      <c r="AH1" t="s">
        <v>19</v>
      </c>
      <c r="AJ1" t="s">
        <v>20</v>
      </c>
      <c r="AL1" t="s">
        <v>21</v>
      </c>
      <c r="AN1" t="s">
        <v>22</v>
      </c>
      <c r="AP1" t="s">
        <v>23</v>
      </c>
      <c r="AR1" t="s">
        <v>24</v>
      </c>
      <c r="AT1" t="s">
        <v>25</v>
      </c>
      <c r="AV1" t="s">
        <v>26</v>
      </c>
      <c r="AW1" t="s">
        <v>27</v>
      </c>
      <c r="AX1" t="s">
        <v>28</v>
      </c>
    </row>
    <row r="5" spans="1:50" ht="15" customHeight="1" x14ac:dyDescent="0.3"/>
    <row r="9" spans="1:50" ht="17.25" customHeight="1" x14ac:dyDescent="0.3"/>
    <row r="10" spans="1:50" ht="12.75" customHeight="1" x14ac:dyDescent="0.3"/>
    <row r="21" spans="49:50" x14ac:dyDescent="0.3">
      <c r="AW21" s="1"/>
    </row>
    <row r="29" spans="49:50" x14ac:dyDescent="0.3">
      <c r="AX29" s="7"/>
    </row>
    <row r="35" ht="16.5" customHeight="1" x14ac:dyDescent="0.3"/>
    <row r="53" spans="49:49" x14ac:dyDescent="0.3">
      <c r="AW53" s="1"/>
    </row>
    <row r="62" spans="49:49" ht="16.5" customHeight="1" x14ac:dyDescent="0.3"/>
    <row r="68" ht="20.25" customHeight="1" x14ac:dyDescent="0.3"/>
    <row r="69" ht="18.75" customHeight="1" x14ac:dyDescent="0.3"/>
    <row r="85" ht="18.75" customHeight="1" x14ac:dyDescent="0.3"/>
    <row r="111" spans="49:49" ht="18" customHeight="1" x14ac:dyDescent="0.3">
      <c r="AW111" s="1"/>
    </row>
    <row r="115" spans="6:49" x14ac:dyDescent="0.3">
      <c r="AW115" s="1"/>
    </row>
    <row r="121" spans="6:49" x14ac:dyDescent="0.3">
      <c r="I121">
        <v>1</v>
      </c>
      <c r="K121">
        <v>2</v>
      </c>
      <c r="M121">
        <v>3</v>
      </c>
      <c r="O121">
        <v>4</v>
      </c>
      <c r="Q121">
        <v>5</v>
      </c>
      <c r="S121">
        <v>6</v>
      </c>
      <c r="U121">
        <v>7</v>
      </c>
      <c r="W121">
        <v>8</v>
      </c>
      <c r="Y121">
        <v>9</v>
      </c>
      <c r="AA121">
        <v>10</v>
      </c>
      <c r="AC121">
        <v>11</v>
      </c>
      <c r="AE121">
        <v>12</v>
      </c>
      <c r="AG121">
        <v>13</v>
      </c>
      <c r="AI121">
        <v>14</v>
      </c>
      <c r="AK121">
        <v>15</v>
      </c>
      <c r="AM121">
        <v>16</v>
      </c>
      <c r="AO121">
        <v>17</v>
      </c>
      <c r="AQ121">
        <v>18</v>
      </c>
      <c r="AS121">
        <v>19</v>
      </c>
      <c r="AU121">
        <v>20</v>
      </c>
    </row>
    <row r="122" spans="6:49" x14ac:dyDescent="0.3">
      <c r="F122" s="2" t="s">
        <v>76</v>
      </c>
      <c r="I122" t="s">
        <v>80</v>
      </c>
      <c r="J122">
        <v>72</v>
      </c>
      <c r="K122" s="6" t="s">
        <v>85</v>
      </c>
      <c r="L122">
        <v>36</v>
      </c>
      <c r="M122" t="s">
        <v>90</v>
      </c>
      <c r="N122" s="3">
        <v>50</v>
      </c>
      <c r="O122" t="s">
        <v>95</v>
      </c>
      <c r="P122" s="3">
        <v>44</v>
      </c>
      <c r="Q122" t="s">
        <v>99</v>
      </c>
      <c r="R122" s="3">
        <v>50</v>
      </c>
      <c r="S122" t="s">
        <v>104</v>
      </c>
      <c r="T122" s="3">
        <v>34</v>
      </c>
      <c r="U122" t="s">
        <v>109</v>
      </c>
      <c r="V122" s="3">
        <v>17</v>
      </c>
      <c r="W122" t="s">
        <v>112</v>
      </c>
      <c r="X122" s="3">
        <v>26</v>
      </c>
      <c r="Y122" t="s">
        <v>117</v>
      </c>
      <c r="Z122" s="3">
        <v>24</v>
      </c>
      <c r="AA122" t="s">
        <v>104</v>
      </c>
      <c r="AB122" s="3">
        <v>46</v>
      </c>
      <c r="AC122" t="s">
        <v>104</v>
      </c>
      <c r="AD122" s="3">
        <v>46</v>
      </c>
      <c r="AE122" t="s">
        <v>104</v>
      </c>
      <c r="AF122" s="3">
        <v>56</v>
      </c>
      <c r="AG122" t="s">
        <v>123</v>
      </c>
      <c r="AH122" s="3">
        <v>29</v>
      </c>
      <c r="AI122" t="s">
        <v>104</v>
      </c>
      <c r="AJ122" s="3">
        <v>21</v>
      </c>
      <c r="AK122" t="s">
        <v>117</v>
      </c>
      <c r="AL122" s="3">
        <v>28</v>
      </c>
      <c r="AM122" t="s">
        <v>128</v>
      </c>
      <c r="AN122" s="3">
        <v>33</v>
      </c>
      <c r="AO122" t="s">
        <v>117</v>
      </c>
      <c r="AP122" s="3">
        <v>32</v>
      </c>
      <c r="AQ122" t="s">
        <v>128</v>
      </c>
      <c r="AR122" s="3">
        <v>38</v>
      </c>
      <c r="AS122" t="s">
        <v>132</v>
      </c>
      <c r="AT122" s="3">
        <v>57</v>
      </c>
      <c r="AU122" t="s">
        <v>117</v>
      </c>
      <c r="AV122" s="3">
        <v>33</v>
      </c>
    </row>
    <row r="123" spans="6:49" x14ac:dyDescent="0.3">
      <c r="I123" t="s">
        <v>81</v>
      </c>
      <c r="J123">
        <v>16</v>
      </c>
      <c r="K123" s="6" t="s">
        <v>86</v>
      </c>
      <c r="L123">
        <v>52</v>
      </c>
      <c r="M123" t="s">
        <v>91</v>
      </c>
      <c r="N123" s="3">
        <v>32</v>
      </c>
      <c r="O123" t="s">
        <v>96</v>
      </c>
      <c r="P123" s="3">
        <v>34</v>
      </c>
      <c r="Q123" t="s">
        <v>100</v>
      </c>
      <c r="R123" s="3">
        <v>31</v>
      </c>
      <c r="S123" t="s">
        <v>105</v>
      </c>
      <c r="T123" s="3">
        <v>41</v>
      </c>
      <c r="U123" t="s">
        <v>110</v>
      </c>
      <c r="V123" s="3">
        <v>27</v>
      </c>
      <c r="W123" t="s">
        <v>113</v>
      </c>
      <c r="X123" s="3">
        <v>46</v>
      </c>
      <c r="Y123" t="s">
        <v>118</v>
      </c>
      <c r="Z123" s="3">
        <v>54</v>
      </c>
      <c r="AA123" t="s">
        <v>105</v>
      </c>
      <c r="AB123" s="3">
        <v>35</v>
      </c>
      <c r="AC123" t="s">
        <v>105</v>
      </c>
      <c r="AD123" s="3">
        <v>34</v>
      </c>
      <c r="AE123" t="s">
        <v>105</v>
      </c>
      <c r="AF123" s="3">
        <v>32</v>
      </c>
      <c r="AG123" t="s">
        <v>124</v>
      </c>
      <c r="AH123" s="3">
        <v>48</v>
      </c>
      <c r="AI123" t="s">
        <v>105</v>
      </c>
      <c r="AJ123" s="3">
        <v>50</v>
      </c>
      <c r="AK123" t="s">
        <v>118</v>
      </c>
      <c r="AL123" s="3">
        <v>52</v>
      </c>
      <c r="AM123" t="s">
        <v>129</v>
      </c>
      <c r="AN123" s="3">
        <v>52</v>
      </c>
      <c r="AO123" t="s">
        <v>118</v>
      </c>
      <c r="AP123" s="3">
        <v>50</v>
      </c>
      <c r="AQ123" t="s">
        <v>129</v>
      </c>
      <c r="AR123" s="3">
        <v>42</v>
      </c>
      <c r="AS123" t="s">
        <v>133</v>
      </c>
      <c r="AT123" s="3">
        <v>29</v>
      </c>
      <c r="AU123" t="s">
        <v>118</v>
      </c>
      <c r="AV123" s="3">
        <v>51</v>
      </c>
    </row>
    <row r="124" spans="6:49" x14ac:dyDescent="0.3">
      <c r="I124" t="s">
        <v>82</v>
      </c>
      <c r="J124">
        <v>1</v>
      </c>
      <c r="K124" t="s">
        <v>87</v>
      </c>
      <c r="L124">
        <v>1</v>
      </c>
      <c r="M124" t="s">
        <v>92</v>
      </c>
      <c r="N124" s="3">
        <v>5</v>
      </c>
      <c r="O124" t="s">
        <v>75</v>
      </c>
      <c r="P124" s="3">
        <v>9</v>
      </c>
      <c r="Q124" t="s">
        <v>101</v>
      </c>
      <c r="R124" s="3">
        <v>8</v>
      </c>
      <c r="S124" t="s">
        <v>106</v>
      </c>
      <c r="T124" s="3">
        <v>10</v>
      </c>
      <c r="U124" t="s">
        <v>111</v>
      </c>
      <c r="V124" s="3">
        <v>29</v>
      </c>
      <c r="W124" t="s">
        <v>114</v>
      </c>
      <c r="X124" s="3">
        <v>16</v>
      </c>
      <c r="Y124" t="s">
        <v>119</v>
      </c>
      <c r="Z124" s="3">
        <v>10</v>
      </c>
      <c r="AA124" t="s">
        <v>106</v>
      </c>
      <c r="AB124" s="3">
        <v>7</v>
      </c>
      <c r="AC124" t="s">
        <v>106</v>
      </c>
      <c r="AD124" s="3">
        <v>6</v>
      </c>
      <c r="AE124" t="s">
        <v>106</v>
      </c>
      <c r="AF124" s="3">
        <v>1</v>
      </c>
      <c r="AG124" t="s">
        <v>125</v>
      </c>
      <c r="AH124" s="3">
        <v>9</v>
      </c>
      <c r="AI124" t="s">
        <v>106</v>
      </c>
      <c r="AJ124" s="3">
        <v>13</v>
      </c>
      <c r="AK124" t="s">
        <v>119</v>
      </c>
      <c r="AL124" s="3">
        <v>9</v>
      </c>
      <c r="AM124" t="s">
        <v>130</v>
      </c>
      <c r="AN124" s="3">
        <v>3</v>
      </c>
      <c r="AO124" t="s">
        <v>119</v>
      </c>
      <c r="AP124" s="3">
        <v>7</v>
      </c>
      <c r="AQ124" t="s">
        <v>130</v>
      </c>
      <c r="AR124" s="3">
        <v>7</v>
      </c>
      <c r="AS124" t="s">
        <v>134</v>
      </c>
      <c r="AT124" s="3">
        <v>3</v>
      </c>
      <c r="AU124" t="s">
        <v>119</v>
      </c>
      <c r="AV124" s="3">
        <v>4</v>
      </c>
    </row>
    <row r="125" spans="6:49" x14ac:dyDescent="0.3">
      <c r="I125" t="s">
        <v>83</v>
      </c>
      <c r="J125">
        <v>0</v>
      </c>
      <c r="K125" t="s">
        <v>88</v>
      </c>
      <c r="L125">
        <v>0</v>
      </c>
      <c r="M125" t="s">
        <v>93</v>
      </c>
      <c r="N125" s="3">
        <v>2</v>
      </c>
      <c r="O125" t="s">
        <v>97</v>
      </c>
      <c r="P125" s="3">
        <v>2</v>
      </c>
      <c r="Q125" t="s">
        <v>102</v>
      </c>
      <c r="R125" s="3">
        <v>0</v>
      </c>
      <c r="S125" t="s">
        <v>107</v>
      </c>
      <c r="T125" s="3">
        <v>3</v>
      </c>
      <c r="U125" t="s">
        <v>107</v>
      </c>
      <c r="V125" s="3">
        <v>12</v>
      </c>
      <c r="W125" t="s">
        <v>115</v>
      </c>
      <c r="X125" s="3">
        <v>0</v>
      </c>
      <c r="Y125" t="s">
        <v>120</v>
      </c>
      <c r="Z125" s="3">
        <v>0</v>
      </c>
      <c r="AA125" t="s">
        <v>107</v>
      </c>
      <c r="AB125" s="3">
        <v>0</v>
      </c>
      <c r="AC125" t="s">
        <v>107</v>
      </c>
      <c r="AD125" s="3">
        <v>3</v>
      </c>
      <c r="AE125" t="s">
        <v>107</v>
      </c>
      <c r="AF125" s="3">
        <v>0</v>
      </c>
      <c r="AG125" t="s">
        <v>126</v>
      </c>
      <c r="AH125" s="3">
        <v>1</v>
      </c>
      <c r="AI125" t="s">
        <v>107</v>
      </c>
      <c r="AJ125" s="3">
        <v>4</v>
      </c>
      <c r="AK125" t="s">
        <v>120</v>
      </c>
      <c r="AL125" s="3">
        <v>0</v>
      </c>
      <c r="AM125" t="s">
        <v>131</v>
      </c>
      <c r="AN125" s="3">
        <v>1</v>
      </c>
      <c r="AO125" t="s">
        <v>120</v>
      </c>
      <c r="AP125" s="3">
        <v>0</v>
      </c>
      <c r="AQ125" t="s">
        <v>131</v>
      </c>
      <c r="AR125" s="3">
        <v>1</v>
      </c>
      <c r="AS125" t="s">
        <v>135</v>
      </c>
      <c r="AT125" s="3">
        <v>0</v>
      </c>
      <c r="AU125" t="s">
        <v>120</v>
      </c>
      <c r="AV125" s="3">
        <v>0</v>
      </c>
    </row>
    <row r="126" spans="6:49" x14ac:dyDescent="0.3">
      <c r="I126" t="s">
        <v>84</v>
      </c>
      <c r="J126">
        <v>0</v>
      </c>
      <c r="K126" t="s">
        <v>89</v>
      </c>
      <c r="L126">
        <v>0</v>
      </c>
      <c r="M126" t="s">
        <v>94</v>
      </c>
      <c r="N126" s="3">
        <v>0</v>
      </c>
      <c r="O126" t="s">
        <v>98</v>
      </c>
      <c r="P126" s="3">
        <v>0</v>
      </c>
      <c r="Q126" t="s">
        <v>103</v>
      </c>
      <c r="R126" s="3">
        <v>0</v>
      </c>
      <c r="S126" t="s">
        <v>108</v>
      </c>
      <c r="T126" s="3">
        <v>1</v>
      </c>
      <c r="U126" t="s">
        <v>108</v>
      </c>
      <c r="V126" s="3">
        <v>4</v>
      </c>
      <c r="W126" t="s">
        <v>116</v>
      </c>
      <c r="X126" s="3">
        <v>1</v>
      </c>
      <c r="Y126" t="s">
        <v>121</v>
      </c>
      <c r="Z126" s="3">
        <v>1</v>
      </c>
      <c r="AA126" t="s">
        <v>108</v>
      </c>
      <c r="AB126" s="3">
        <v>1</v>
      </c>
      <c r="AC126" t="s">
        <v>122</v>
      </c>
      <c r="AD126" s="3">
        <v>0</v>
      </c>
      <c r="AE126" t="s">
        <v>108</v>
      </c>
      <c r="AF126" s="3">
        <v>0</v>
      </c>
      <c r="AG126" t="s">
        <v>127</v>
      </c>
      <c r="AH126" s="3">
        <v>2</v>
      </c>
      <c r="AI126" t="s">
        <v>108</v>
      </c>
      <c r="AJ126" s="3">
        <v>1</v>
      </c>
      <c r="AK126" t="s">
        <v>121</v>
      </c>
      <c r="AL126" s="3">
        <v>0</v>
      </c>
      <c r="AM126" t="s">
        <v>116</v>
      </c>
      <c r="AN126" s="3">
        <v>0</v>
      </c>
      <c r="AO126" t="s">
        <v>121</v>
      </c>
      <c r="AP126" s="3">
        <v>0</v>
      </c>
      <c r="AQ126" t="s">
        <v>116</v>
      </c>
      <c r="AR126" s="3">
        <v>1</v>
      </c>
      <c r="AS126" t="s">
        <v>136</v>
      </c>
      <c r="AT126" s="3">
        <v>0</v>
      </c>
      <c r="AU126" t="s">
        <v>121</v>
      </c>
      <c r="AV126" s="3">
        <v>0</v>
      </c>
    </row>
    <row r="127" spans="6:49" x14ac:dyDescent="0.3"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</row>
    <row r="128" spans="6:49" x14ac:dyDescent="0.3">
      <c r="G128" s="2"/>
      <c r="H128" s="2"/>
      <c r="I128" s="2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</row>
    <row r="129" spans="6:48" x14ac:dyDescent="0.3"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</row>
    <row r="130" spans="6:48" x14ac:dyDescent="0.3"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S130" s="3"/>
      <c r="AT130" s="3"/>
      <c r="AU130" s="3"/>
      <c r="AV130" s="3"/>
    </row>
    <row r="131" spans="6:48" x14ac:dyDescent="0.3">
      <c r="F131" s="2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S131" s="3"/>
      <c r="AT131" s="3"/>
      <c r="AU131" s="3"/>
      <c r="AV131" s="3"/>
    </row>
    <row r="132" spans="6:48" x14ac:dyDescent="0.3"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S132" s="3"/>
      <c r="AT132" s="3"/>
      <c r="AU132" s="3"/>
      <c r="AV132" s="3"/>
    </row>
    <row r="133" spans="6:48" x14ac:dyDescent="0.3"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S133" s="3"/>
      <c r="AT133" s="3"/>
      <c r="AU133" s="3"/>
      <c r="AV133" s="3"/>
    </row>
    <row r="134" spans="6:48" x14ac:dyDescent="0.3"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S134" s="3"/>
      <c r="AT134" s="3"/>
      <c r="AU134" s="3"/>
      <c r="AV134" s="3"/>
    </row>
    <row r="135" spans="6:48" x14ac:dyDescent="0.3"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</row>
    <row r="136" spans="6:48" x14ac:dyDescent="0.3"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</row>
    <row r="137" spans="6:48" x14ac:dyDescent="0.3">
      <c r="G137" s="2"/>
      <c r="H137" s="2"/>
      <c r="I137" s="2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</row>
    <row r="138" spans="6:48" x14ac:dyDescent="0.3"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</row>
    <row r="139" spans="6:48" x14ac:dyDescent="0.3">
      <c r="G139" s="2"/>
      <c r="H139" s="2"/>
      <c r="I139" s="2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2024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2024-10-23T06:58:35Z</dcterms:modified>
</cp:coreProperties>
</file>